
<file path=[Content_Types].xml><?xml version="1.0" encoding="utf-8"?>
<Types xmlns="http://schemas.openxmlformats.org/package/2006/content-types">
  <Default Extension="rels" ContentType="application/vnd.openxmlformats-package.relationships+xml"/>
  <Default Extension="xml" ContentType="application/xml"/>
  <Default Extension="jpeg" ContentType="image/jpeg"/>
  <Default Extension="vml" ContentType="application/vnd.openxmlformats-officedocument.vmlDrawing"/>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comments1.xml" ContentType="application/vnd.openxmlformats-officedocument.spreadsheetml.comment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5" windowWidth="16095" windowHeight="9660" activeTab="1"/>
  </bookViews>
  <sheets>
    <sheet name="Page de garde" sheetId="1" r:id="rId1"/>
    <sheet name="DPGF" sheetId="2" r:id="rId2"/>
    <sheet name="Paramètres" sheetId="3" state="hidden" r:id="rId3"/>
    <sheet name="Version" sheetId="4" state="hidden" r:id="rId4"/>
    <sheet name="Coordonnées Entreprise" sheetId="5" r:id="rId5"/>
    <sheet name="Prestations supplémentaires" sheetId="6" r:id="rId6"/>
  </sheets>
  <definedNames>
    <definedName name="CODELOT">'Paramètres'!$C$9</definedName>
    <definedName name="CPVILLEDOSSIER">'Paramètres'!$C$26:$J$26</definedName>
    <definedName name="DATEVALEUR">'Paramètres'!$C$13</definedName>
    <definedName name="INDICELOT">'Paramètres'!$C$17</definedName>
    <definedName name="NUMDOSSIER">'Paramètres'!$C$7</definedName>
    <definedName name="OBSERVATIONCONSULTE">'Coordonnées Entreprise'!$C$28:$J$28</definedName>
    <definedName name="PARCELLEDOSSIER">'Paramètres'!$C$28:$J$28</definedName>
    <definedName name="PHASELOT">'Paramètres'!$C$15</definedName>
    <definedName name="_xlnm.Print_Titles" localSheetId="1">DPGF!$1:$3</definedName>
    <definedName name="RUEDOSSIER">'Paramètres'!$C$24:$J$24</definedName>
    <definedName name="TAUXTVA1">'Paramètres'!$C$19</definedName>
    <definedName name="TAUXTVA2">'Paramètres'!$C$20</definedName>
    <definedName name="TAUXTVA3">'Paramètres'!$C$21</definedName>
    <definedName name="TAUXTVA4">'Paramètres'!$C$22</definedName>
    <definedName name="TIERSADRSSPOS">'Coordonnées Entreprise'!$C$8:$J$8</definedName>
    <definedName name="TIERSBTPOS">'Coordonnées Entreprise'!$C$16:$J$16</definedName>
    <definedName name="TIERSCONTACT">'Coordonnées Entreprise'!$C$6:$J$6</definedName>
    <definedName name="TIERSCP">'Coordonnées Entreprise'!$C$10:$J$10</definedName>
    <definedName name="TIERSEMAIL">'Coordonnées Entreprise'!$C$24:$J$24</definedName>
    <definedName name="TIERSFAX">'Coordonnées Entreprise'!$C$20:$J$20</definedName>
    <definedName name="TIERSLOCALITE">'Coordonnées Entreprise'!$C$14:$J$14</definedName>
    <definedName name="TIERSNOM">'Coordonnées Entreprise'!$C$4:$J$4</definedName>
    <definedName name="TIERSTEL">'Coordonnées Entreprise'!$C$18:$J$18</definedName>
    <definedName name="TIERSTELP">'Coordonnées Entreprise'!$C$22:$J$22</definedName>
    <definedName name="TIERSVILLE">'Coordonnées Entreprise'!$C$12:$J$12</definedName>
    <definedName name="TITREDOC">'Paramètres'!$C$3:$J$3</definedName>
    <definedName name="TITREDOSSIER">'Paramètres'!$C$5:$J$5</definedName>
    <definedName name="TITRELOT">'Paramètres'!$C$11:$J$11</definedName>
  </definedNames>
  <calcPr calcId="124519" fullCalcOnLoad="1"/>
</workbook>
</file>

<file path=xl/comments1.xml><?xml version="1.0" encoding="utf-8"?>
<comments xmlns="http://schemas.openxmlformats.org/spreadsheetml/2006/main">
  <authors>
    <author/>
  </authors>
  <commentList>
    <comment ref="K181" authorId="0">
      <text>
        <r>
          <rPr>
            <sz val="8"/>
            <color indexed="81"/>
            <rFont val="Tahoma"/>
            <family val="2"/>
          </rPr>
          <t>pour mémoire</t>
        </r>
      </text>
    </comment>
    <comment ref="K827" authorId="0">
      <text>
        <r>
          <rPr>
            <sz val="8"/>
            <color indexed="81"/>
            <rFont val="Tahoma"/>
            <family val="2"/>
          </rPr>
          <t>pour mémoire</t>
        </r>
      </text>
    </comment>
    <comment ref="K1061" authorId="0">
      <text>
        <r>
          <rPr>
            <sz val="8"/>
            <color indexed="81"/>
            <rFont val="Tahoma"/>
            <family val="2"/>
          </rPr>
          <t>pour mémoire</t>
        </r>
      </text>
    </comment>
    <comment ref="K1119" authorId="0">
      <text>
        <r>
          <rPr>
            <sz val="8"/>
            <color indexed="81"/>
            <rFont val="Tahoma"/>
            <family val="2"/>
          </rPr>
          <t>pour mémoire</t>
        </r>
      </text>
    </comment>
    <comment ref="K1143" authorId="0">
      <text>
        <r>
          <rPr>
            <sz val="8"/>
            <color indexed="81"/>
            <rFont val="Tahoma"/>
            <family val="2"/>
          </rPr>
          <t>Non totalisé [ Option ]</t>
        </r>
      </text>
    </comment>
    <comment ref="K1373" authorId="0">
      <text>
        <r>
          <rPr>
            <sz val="8"/>
            <color indexed="81"/>
            <rFont val="Tahoma"/>
            <family val="2"/>
          </rPr>
          <t>pour mémoire</t>
        </r>
      </text>
    </comment>
    <comment ref="K1621" authorId="0">
      <text>
        <r>
          <rPr>
            <sz val="8"/>
            <color indexed="81"/>
            <rFont val="Tahoma"/>
            <family val="2"/>
          </rPr>
          <t>pour mémoire</t>
        </r>
      </text>
    </comment>
  </commentList>
</comments>
</file>

<file path=xl/sharedStrings.xml><?xml version="1.0" encoding="utf-8"?>
<sst xmlns="http://schemas.openxmlformats.org/spreadsheetml/2006/main" count="2689" uniqueCount="1007">
  <si>
    <t>Dossier</t>
  </si>
  <si>
    <t>Date</t>
  </si>
  <si>
    <t>Phase</t>
  </si>
  <si>
    <t>Indice</t>
  </si>
  <si>
    <t>MAITRISE D'OUVRAGE
CHU DE LIMOGES
2, Avenue Martin Luther King, LIMOGES
87042</t>
  </si>
  <si>
    <t>BET FLUIDES : 
    NERGIK - Groupe Novam
    4 Place Henri Fayol
    85300 CHALLANS
    Tél : 02 51 11 11 04</t>
  </si>
  <si>
    <t>ARCHITECTE : 
    LEA ARCHITECTES
    8 Chemin des Groux de la Salle, Mareil-Marly
    78750</t>
  </si>
  <si>
    <t>NIV</t>
  </si>
  <si>
    <t>CODE</t>
  </si>
  <si>
    <t>CODE_CAO</t>
  </si>
  <si>
    <t>TITRE1</t>
  </si>
  <si>
    <t>M1</t>
  </si>
  <si>
    <t>M2</t>
  </si>
  <si>
    <t>U</t>
  </si>
  <si>
    <t>QTE</t>
  </si>
  <si>
    <t>QTEENTR</t>
  </si>
  <si>
    <t>CRM</t>
  </si>
  <si>
    <t>CRT</t>
  </si>
  <si>
    <t>VAROPT</t>
  </si>
  <si>
    <t>TVA</t>
  </si>
  <si>
    <t>MARQUE</t>
  </si>
  <si>
    <t>REF</t>
  </si>
  <si>
    <t>COMM</t>
  </si>
  <si>
    <t>LOC</t>
  </si>
  <si>
    <t>Niveau</t>
  </si>
  <si>
    <t>Code</t>
  </si>
  <si>
    <t>Code CAO</t>
  </si>
  <si>
    <t>Désignation</t>
  </si>
  <si>
    <t>Qté</t>
  </si>
  <si>
    <t>Qté
Entr.</t>
  </si>
  <si>
    <t>P.U. HT</t>
  </si>
  <si>
    <t>P.T. HT</t>
  </si>
  <si>
    <t xml:space="preserve"> Variante /
 Option</t>
  </si>
  <si>
    <t>Numéro
 Option</t>
  </si>
  <si>
    <t>Taux TVA</t>
  </si>
  <si>
    <t>Marque</t>
  </si>
  <si>
    <t>Référence</t>
  </si>
  <si>
    <t>Commentaire</t>
  </si>
  <si>
    <t>Localisation</t>
  </si>
  <si>
    <t>Lot n°17</t>
  </si>
  <si>
    <t>ELECTRICITE</t>
  </si>
  <si>
    <t>3.&amp;</t>
  </si>
  <si>
    <t>1.2</t>
  </si>
  <si>
    <t>DESCRIPTION DES OUVRAGES EXTENSION</t>
  </si>
  <si>
    <t>2.1</t>
  </si>
  <si>
    <t>1.1.4</t>
  </si>
  <si>
    <t>INSTALLATION DE CHANTIER</t>
  </si>
  <si>
    <t>4.T</t>
  </si>
  <si>
    <t>2.1.1</t>
  </si>
  <si>
    <t>1.1.4.1</t>
  </si>
  <si>
    <t>Équipement électrique de chantier suivant PGCC.</t>
  </si>
  <si>
    <t>ENS</t>
  </si>
  <si>
    <t>9.&amp;</t>
  </si>
  <si>
    <t>2.1.2</t>
  </si>
  <si>
    <t>1.1.4.2</t>
  </si>
  <si>
    <t>Coffret de chantier suivant PGCC.</t>
  </si>
  <si>
    <t>4.&amp;</t>
  </si>
  <si>
    <t>Total H.T. :</t>
  </si>
  <si>
    <t>Total T.V.A. (20%) :</t>
  </si>
  <si>
    <t>Total T.T.C. :</t>
  </si>
  <si>
    <t>2.2</t>
  </si>
  <si>
    <t>1.1.3</t>
  </si>
  <si>
    <t>TRAVAUX DE DEVOIEMENT</t>
  </si>
  <si>
    <t>2.2.1</t>
  </si>
  <si>
    <t>1.1.3.1</t>
  </si>
  <si>
    <t>Liaisons HTA depuis poste vers poste 6 suivant CCTP</t>
  </si>
  <si>
    <t>ml</t>
  </si>
  <si>
    <t>2.2.2</t>
  </si>
  <si>
    <t>Jonctions sur câble existant y compris toutes sujétions Suivant CCTP</t>
  </si>
  <si>
    <t>Ens</t>
  </si>
  <si>
    <t>2.3</t>
  </si>
  <si>
    <t>1.2.1</t>
  </si>
  <si>
    <t>RACCORDEMENT GENERAL BASSE TENSION</t>
  </si>
  <si>
    <t>2.3.1</t>
  </si>
  <si>
    <t>Raccordement général basse tension</t>
  </si>
  <si>
    <t>PM</t>
  </si>
  <si>
    <t>2.4</t>
  </si>
  <si>
    <t>1.2.2</t>
  </si>
  <si>
    <t>TABLEAU ÉLECTRIQUE</t>
  </si>
  <si>
    <t>2.4.1</t>
  </si>
  <si>
    <t>TGBT Existant</t>
  </si>
  <si>
    <t>5.T</t>
  </si>
  <si>
    <t>2.4.1.1</t>
  </si>
  <si>
    <t>Disjoncteur 4P200A type NSX 250F TM-D 200 suivant CCTP</t>
  </si>
  <si>
    <t>2.4.1.2</t>
  </si>
  <si>
    <t>Disjoncteur 3P100A type NSX100N suivant CCTP</t>
  </si>
  <si>
    <t>5.&amp;</t>
  </si>
  <si>
    <t>2.4.2</t>
  </si>
  <si>
    <t>TGBT</t>
  </si>
  <si>
    <t>2.4.2.1</t>
  </si>
  <si>
    <t>Enveloppe métallique suivant CCTP</t>
  </si>
  <si>
    <t>2.4.2.2</t>
  </si>
  <si>
    <t xml:space="preserve">Interrupteur général  4P250A, accessoires de pose et de fixation sur la platine </t>
  </si>
  <si>
    <t>2.4.2.3</t>
  </si>
  <si>
    <t>Disjoncteur départ Tableau R+2
Disjoncteur départ Tableau Chambres R+3
Disjoncteur départ Tableau R+3
Disjoncteurs de protection Général lumière Publics et non publics
Disjoncteurs divisionnaires lumières
Disjoncteurs de protection Général PC Publics et non publics
Disjoncteurs divisionnaires PC services et divers
Disjoncteurs de protection Général CVC
Disjoncteurs divisionnaires équipements CVC
Disjoncteurs de calibres appropriés pour l'onduleur Tri/mono
Interrupteur général ondulé 2x40A + disjoncteurs vigi 30mA SI départs baies.</t>
  </si>
  <si>
    <t>2.4.3</t>
  </si>
  <si>
    <t>GTB</t>
  </si>
  <si>
    <t>2.4.3.1</t>
  </si>
  <si>
    <t>Comptage de type DIGIWARE de marque SOCOMEC suivant CCTP</t>
  </si>
  <si>
    <t>2.4.3.2</t>
  </si>
  <si>
    <t>Liaisons et commande depuis GTB.</t>
  </si>
  <si>
    <t>2.4.3.3</t>
  </si>
  <si>
    <t>Contacts défauts pour GTB</t>
  </si>
  <si>
    <t>2.4.4</t>
  </si>
  <si>
    <t>TGS</t>
  </si>
  <si>
    <t>2.4.4.1</t>
  </si>
  <si>
    <t>Interrupteur général 4P100A "TGS" suivant CCTP</t>
  </si>
  <si>
    <t>2.4.4.2</t>
  </si>
  <si>
    <t>Ensemble de protections armoire TGS suivant CCTP</t>
  </si>
  <si>
    <t>2.4.5</t>
  </si>
  <si>
    <t>TD R+2</t>
  </si>
  <si>
    <t>2.4.5.1</t>
  </si>
  <si>
    <t>Tableau divisionnaire R+2 suivant CCTP</t>
  </si>
  <si>
    <t>2.4.6</t>
  </si>
  <si>
    <t>TD CHAMBRES R+3</t>
  </si>
  <si>
    <t>2.4.6.1</t>
  </si>
  <si>
    <t>Tableau divisionnaire Chambres R+3 suivant CCTP</t>
  </si>
  <si>
    <t>2.4.7</t>
  </si>
  <si>
    <t>TD R+3</t>
  </si>
  <si>
    <t>2.4.7.1</t>
  </si>
  <si>
    <t>Tableau divisionnaire R+3 suivant CCTP</t>
  </si>
  <si>
    <t>2.5</t>
  </si>
  <si>
    <t>1.2.3</t>
  </si>
  <si>
    <t>DISTRIBUTIONS ÉLECTRIQUES</t>
  </si>
  <si>
    <t>2.5.1</t>
  </si>
  <si>
    <t>1.2.3.1</t>
  </si>
  <si>
    <t>Réseaux encastrés</t>
  </si>
  <si>
    <t>2.5.1.1</t>
  </si>
  <si>
    <t>1.2.3.1.1</t>
  </si>
  <si>
    <t>Fourreaux encastrés suivant CCTP.</t>
  </si>
  <si>
    <t>2.5.2</t>
  </si>
  <si>
    <t>1.2.3.2</t>
  </si>
  <si>
    <t>Chemins de câbles</t>
  </si>
  <si>
    <t>2.5.2.1</t>
  </si>
  <si>
    <t>1.2.3.2.1</t>
  </si>
  <si>
    <t>Chemin de câble courant forts suivant CCTP :
Marque : LEGRAND 
Type : Cablofil EZ+ 
Dimensions : hauteur 50mm x largeur 200mm</t>
  </si>
  <si>
    <t>ML</t>
  </si>
  <si>
    <t>2.5.2.2</t>
  </si>
  <si>
    <t>Chemin de câble courant forts suivant CCTP :
Marque : LEGRAND 
Type : Cablofil EZ+ 
Dimensions : hauteur 50mm x largeur 300mm</t>
  </si>
  <si>
    <t>2.5.2.3</t>
  </si>
  <si>
    <t>Chemin de câble courant forts suivant CCTP :
Marque : LEGRAND 
Type : Cablofil EZ+ 
Dimensions : hauteur 50mm x largeur 400mm</t>
  </si>
  <si>
    <t>2.5.2.4</t>
  </si>
  <si>
    <t>1.2.3.2.2</t>
  </si>
  <si>
    <t>Chemin de câble courant faible suivant CCTP :
Marque : LEGRAND 
Type : Cablofil EZ+ 
Dimensions : hauteur 50mm x largeur 200mm</t>
  </si>
  <si>
    <t>2.5.2.5</t>
  </si>
  <si>
    <t>Chemin de câble courant faible suivant CCTP :
Marque : LEGRAND 
Type : Cablofil EZ+ 
Dimensions : hauteur 50mm x largeur 300mm</t>
  </si>
  <si>
    <t>2.5.3</t>
  </si>
  <si>
    <t>Plinthe électrique</t>
  </si>
  <si>
    <t>5.U.IMAGE</t>
  </si>
  <si>
    <t>2.5.3.1</t>
  </si>
  <si>
    <t>Plinthe electrique suivant CCTP :
Dimensions : hauteur 55mm x largeur 140mm</t>
  </si>
  <si>
    <t>2.5.4</t>
  </si>
  <si>
    <t>1.2.3.3</t>
  </si>
  <si>
    <t>Réseaux de terre</t>
  </si>
  <si>
    <t>2.5.4.1</t>
  </si>
  <si>
    <t>1.2.3.3.1</t>
  </si>
  <si>
    <t>Mise à la terre des équipements techniques, équipotentialité suivant CCTP.</t>
  </si>
  <si>
    <t>2.5.5</t>
  </si>
  <si>
    <t>1.2.3.4</t>
  </si>
  <si>
    <t>Circuit de terre</t>
  </si>
  <si>
    <t>2.5.5.1</t>
  </si>
  <si>
    <t>1.2.3.4.1</t>
  </si>
  <si>
    <t>Câble de cuivre nu, section 25mm² suivant CCTP.</t>
  </si>
  <si>
    <t>2.6</t>
  </si>
  <si>
    <t>1.2.4</t>
  </si>
  <si>
    <t>ALIMENTATIONS SPÉCIFIQUES</t>
  </si>
  <si>
    <t>2.6.1</t>
  </si>
  <si>
    <t>Alimentation du TGBT "PROJET" en câble FR-N1 X1G1-AR 4x1x240² + 1x70²</t>
  </si>
  <si>
    <t>2.6.2</t>
  </si>
  <si>
    <t>Alimentation du TGS "PROJET" en câble FR-N1 X1G1-AR 4x70² + 1x25²</t>
  </si>
  <si>
    <t>2.6.3</t>
  </si>
  <si>
    <t>Alimentation de la tourelle de désenfumages 2,2KW VH1 double vitesses en câble CR1 4G6</t>
  </si>
  <si>
    <t>2.6.4</t>
  </si>
  <si>
    <t>Alimentation du caisson de désenfumage 1/3KW VH2 double vitesses en câble CR1 4G6</t>
  </si>
  <si>
    <t>2.6.5</t>
  </si>
  <si>
    <t>Alimentation du caisson de désenfumage 0.7/2.2KW VH3 double vitesses en câble CR1 4G6</t>
  </si>
  <si>
    <t>2.6.6</t>
  </si>
  <si>
    <t>Alimentation du caisson de désenfumage 2.2KW VH4 en câble CR1 4G6</t>
  </si>
  <si>
    <t>2.6.7</t>
  </si>
  <si>
    <t>Alimentation du caisson de désenfumage 3KW VH6 en câble CR1 4G6</t>
  </si>
  <si>
    <t>2.6.8</t>
  </si>
  <si>
    <t>Alimentation du caisson de désenfumage 3KW VH7 en câble CR1 4G6</t>
  </si>
  <si>
    <t>2.6.9</t>
  </si>
  <si>
    <t>Alimentation des volets roulants / stores accès pompiers en câble CR1 3G1,5</t>
  </si>
  <si>
    <t>2.6.10</t>
  </si>
  <si>
    <t>Alimentation de l'ascenseur en câble CR1 5G16</t>
  </si>
  <si>
    <t>2.6.11</t>
  </si>
  <si>
    <t>Alimentation du caisson simple flux R+1-R+2 en câble FR-N1 X1G1-U 3G2,5</t>
  </si>
  <si>
    <t>2.6.12</t>
  </si>
  <si>
    <t>Alimentation du caisson simple flux R+2-R+3 en câble FR-N1 X1G1-U 3G2,5</t>
  </si>
  <si>
    <t>2.6.13</t>
  </si>
  <si>
    <t>Alimentation de la CTA 1,6KW R+2 en câble FR-N1 X1G1-U 5G2,5</t>
  </si>
  <si>
    <t>2.6.14</t>
  </si>
  <si>
    <t>2.6.15</t>
  </si>
  <si>
    <t>Alimentation de l'armoire Sous-station 28KW en câble FR-N1 X1G1-R 5G10</t>
  </si>
  <si>
    <t>2.6.16</t>
  </si>
  <si>
    <t>Alimentation de la pompe de relevage EP en câble FR-N1 X1G1-U 3G2,5</t>
  </si>
  <si>
    <t>2.6.17</t>
  </si>
  <si>
    <t>Alimentations des baies info en câble FR-N1 X1G1-U 3G2,5 2U</t>
  </si>
  <si>
    <t>2.6.18</t>
  </si>
  <si>
    <t>Alimentation de la porte automatique en câble FR-N1 X1G1-U 3G1,5</t>
  </si>
  <si>
    <t>2.6.19</t>
  </si>
  <si>
    <t>Alimentation du bain écossais en câble FR-N1 X1G1-U 3G2,5</t>
  </si>
  <si>
    <t>2.6.20</t>
  </si>
  <si>
    <t>Alimentation du Tableau R+2 en câble FR-N1 X1G1-R 5G16</t>
  </si>
  <si>
    <t>2.6.21</t>
  </si>
  <si>
    <t>Alimentation du Tableau Chambres R+3 en câble FR-N1 X1G1-R 5G16</t>
  </si>
  <si>
    <t>2.6.22</t>
  </si>
  <si>
    <t>1.2.4.1</t>
  </si>
  <si>
    <t>Alimentation du Tableau R+3 en câble FR-N1 X1G1-R 5G25</t>
  </si>
  <si>
    <t>2.6.23</t>
  </si>
  <si>
    <t>Alimentation des prises de courants tête de lits box bobath suivant plans</t>
  </si>
  <si>
    <t>2.6.24</t>
  </si>
  <si>
    <t>1.2.4.3</t>
  </si>
  <si>
    <t>Alimentation des équipements suivant plans</t>
  </si>
  <si>
    <t>2.6.25</t>
  </si>
  <si>
    <t>Alimentation des prises de courants tête de lits suivant plans</t>
  </si>
  <si>
    <t>2.6.26</t>
  </si>
  <si>
    <t>Alimentation des destratificateurs en câble FR-N1 X1G1-U 3G1,5</t>
  </si>
  <si>
    <t>2.6.27</t>
  </si>
  <si>
    <t>Alimentation des stores en câble FR-N1 X1G1-U 3G1,5</t>
  </si>
  <si>
    <t>2.7</t>
  </si>
  <si>
    <t>1.2.5</t>
  </si>
  <si>
    <t>APPAREILLAGE</t>
  </si>
  <si>
    <t>2.7.1</t>
  </si>
  <si>
    <t>Appareillage encastré</t>
  </si>
  <si>
    <t>2.7.1.1</t>
  </si>
  <si>
    <t xml:space="preserve">Interrupteur simple allumage / Va &amp; vient suivant CCTP. </t>
  </si>
  <si>
    <t>2.7.1.2</t>
  </si>
  <si>
    <t>Interrupteur simple allumage à voyant</t>
  </si>
  <si>
    <t>2.7.1.3</t>
  </si>
  <si>
    <t>Interrupteur à clé</t>
  </si>
  <si>
    <t>2.7.1.4</t>
  </si>
  <si>
    <t>Bouton poussoir suivant CCTP.</t>
  </si>
  <si>
    <t>2.7.1.5</t>
  </si>
  <si>
    <t>Prise de courant 2P+T 10/16A suivant CCTP.</t>
  </si>
  <si>
    <t>2.7.1.6</t>
  </si>
  <si>
    <t>Prise de courant 2P+T 10/16A détrompée rouge suivant CCTP.</t>
  </si>
  <si>
    <t>2.7.1.7</t>
  </si>
  <si>
    <t>Sortie de câble 32A suivant CCTP.</t>
  </si>
  <si>
    <t>2.7.1.8</t>
  </si>
  <si>
    <t>Prise RJ 45 Cat. 6A suivant CCTP.</t>
  </si>
  <si>
    <t>2.7.1.9</t>
  </si>
  <si>
    <t>Prise TV suivant CCTP.</t>
  </si>
  <si>
    <t>2.7.1.10</t>
  </si>
  <si>
    <t>Prise RJ 45 Cat. 6A WIFI suivant CCTP.</t>
  </si>
  <si>
    <t>2.7.1.11</t>
  </si>
  <si>
    <t>Commande montée descente volet roulant chambres suivant CCTP.</t>
  </si>
  <si>
    <t>2.7.2</t>
  </si>
  <si>
    <t>Appareillage encastré / saillie étanche</t>
  </si>
  <si>
    <t>2.7.2.1</t>
  </si>
  <si>
    <t xml:space="preserve">Interrupteur simple allumage saillie suivant CCTP. </t>
  </si>
  <si>
    <t>2.7.2.2</t>
  </si>
  <si>
    <t>Prise de courant 2P+T 10/16A saillie suivant CCTP.</t>
  </si>
  <si>
    <t>2.7.2.3</t>
  </si>
  <si>
    <t>Prise de courant 2P+T 10/16A encastré suivant CCTP.</t>
  </si>
  <si>
    <t>2.7.2.4</t>
  </si>
  <si>
    <t>Prise RJ 45 Cat. 6A saillie suivant CCTP.</t>
  </si>
  <si>
    <t>2.7.2.5</t>
  </si>
  <si>
    <t>Prise RJ 45 Cat. 6A encastré suivant CCTP.</t>
  </si>
  <si>
    <t>2.7.3</t>
  </si>
  <si>
    <t>Appareillage sur goulotte</t>
  </si>
  <si>
    <t>2.7.3.1</t>
  </si>
  <si>
    <t>2.7.3.2</t>
  </si>
  <si>
    <t>Prise de courant 2P+T 10/16A détrompée  rouge suivant CCTP.</t>
  </si>
  <si>
    <t>2.7.3.3</t>
  </si>
  <si>
    <t>Prise RJ45 Cat 6A suivant CCTP.</t>
  </si>
  <si>
    <t>2.7.4</t>
  </si>
  <si>
    <t>2.13.1.7</t>
  </si>
  <si>
    <t>Appareillage de détection</t>
  </si>
  <si>
    <t>2.7.4.1</t>
  </si>
  <si>
    <t>2.13.1.7.2</t>
  </si>
  <si>
    <t>Détecteur de présence encastré 360°</t>
  </si>
  <si>
    <t>6.T</t>
  </si>
  <si>
    <t>6.U.IMAGE</t>
  </si>
  <si>
    <t>6.L</t>
  </si>
  <si>
    <t>Localisation : WC- sanitaires-douches- dégagement-hall accueil</t>
  </si>
  <si>
    <t>2.7.4.1.1</t>
  </si>
  <si>
    <t>2.13.1.7.1</t>
  </si>
  <si>
    <t>Détecteur de présence suivant CCTP, marque THEBEN ou équivalent type ThePiccola y compris câblage, raccordement et réglage</t>
  </si>
  <si>
    <t>6.&amp;</t>
  </si>
  <si>
    <t>2.7.4.2</t>
  </si>
  <si>
    <t>2.13.1.7.3</t>
  </si>
  <si>
    <t>Détecteur de présence encastré DALI</t>
  </si>
  <si>
    <t>Localisation : Bureaux, espace rééducation</t>
  </si>
  <si>
    <t>2.7.4.2.1</t>
  </si>
  <si>
    <t>2.13.1.7.3.1</t>
  </si>
  <si>
    <t>Détecteur de présence encastré DALI suivant CCTP, marque THEBEN ou équivalent type TheRonda y compris câblage, raccordement et réglage</t>
  </si>
  <si>
    <t>2.7.4.3</t>
  </si>
  <si>
    <t>Détecteur de présence encastré Couloir</t>
  </si>
  <si>
    <t>Localisation : Circulations</t>
  </si>
  <si>
    <t>2.7.4.3.1</t>
  </si>
  <si>
    <t>Détecteur de présence Couloir encastré en plafond suivant CCTP, marque THEBEN ou équivalent type LUXA 103 S360 y compris câblage, raccordement et réglage</t>
  </si>
  <si>
    <t>2.7.4.4</t>
  </si>
  <si>
    <t>2.13.1.7.4</t>
  </si>
  <si>
    <t>Détecteur de mouvement en applique 150°</t>
  </si>
  <si>
    <t>Localisation : Cages d'escaliers, locaux divers et extérieur.</t>
  </si>
  <si>
    <t>2.7.4.4.1</t>
  </si>
  <si>
    <t>2.13.1.7.4.1</t>
  </si>
  <si>
    <t>Détecteur de mouvement en applique suivant CCTP, marque THEBEN ou équivalent type LUXA S180 WH y compris câblage, raccordement et réglage</t>
  </si>
  <si>
    <t>2.7.5</t>
  </si>
  <si>
    <t>2.13.1.9</t>
  </si>
  <si>
    <t>Arrêt d'urgence général</t>
  </si>
  <si>
    <t>2.7.5.1</t>
  </si>
  <si>
    <t>2.13.1.9.1</t>
  </si>
  <si>
    <t>Arrêt d'Urgence général de marque LEGRAND ou équivalent y compris équipement suivant CCTP.</t>
  </si>
  <si>
    <t>2.7.6</t>
  </si>
  <si>
    <t>2.13.1.10</t>
  </si>
  <si>
    <t>Arrêt d'urgence ventilations</t>
  </si>
  <si>
    <t>2.7.6.1</t>
  </si>
  <si>
    <t>2.13.1.10.1</t>
  </si>
  <si>
    <t>1 boîtier d'arrêt d'urgence ventilations y compris équipement suivant CCTP</t>
  </si>
  <si>
    <t>2.7.7</t>
  </si>
  <si>
    <t>2.13.1.17</t>
  </si>
  <si>
    <t>Coffret de coupure Sous station</t>
  </si>
  <si>
    <t>2.7.7.1</t>
  </si>
  <si>
    <t>2.13.1.17.1</t>
  </si>
  <si>
    <t>- Coffret de coupure  2P20A suivant CCTP.</t>
  </si>
  <si>
    <t>2.8</t>
  </si>
  <si>
    <t>1.2.6</t>
  </si>
  <si>
    <t>LUMINAIRES</t>
  </si>
  <si>
    <t>2.8.1</t>
  </si>
  <si>
    <t>1.2.6.1</t>
  </si>
  <si>
    <t>LISTE DES LUMINAIRES</t>
  </si>
  <si>
    <t>2.8.1.1</t>
  </si>
  <si>
    <t>2.17.1.5</t>
  </si>
  <si>
    <t>Appareil n°1 : Applique tete de lit</t>
  </si>
  <si>
    <t>6.C</t>
  </si>
  <si>
    <t>Localisation : Chambres et box bobath</t>
  </si>
  <si>
    <t>2.8.1.1.1</t>
  </si>
  <si>
    <t>2.17.1.5.1</t>
  </si>
  <si>
    <t>Gaine tête de lit existantes y compris câblage et raccordement</t>
  </si>
  <si>
    <t>2.8.1.1.2</t>
  </si>
  <si>
    <t>Gaine tête de lit suivant CCTP de Marque TLV ou équivalent type FLUIDYS y compris câblage et raccordement</t>
  </si>
  <si>
    <t>2.8.1.2</t>
  </si>
  <si>
    <t>Appareil n°2 : Plafonnier LED Ø300 mm</t>
  </si>
  <si>
    <t>Localisation : Chambres, hall et dégagement rééducation</t>
  </si>
  <si>
    <t>2.8.1.2.1</t>
  </si>
  <si>
    <t>Plafonnier à Led suivant CCTP marque LOMBARDO ou équivalent type FLO T 300  y compris câblage et raccordement</t>
  </si>
  <si>
    <t>2.8.1.3</t>
  </si>
  <si>
    <t>2.17.2.5</t>
  </si>
  <si>
    <t>Appareil n°3 : Encastré mural carré à LED</t>
  </si>
  <si>
    <t>Localisation : Balisage chambre</t>
  </si>
  <si>
    <t>2.8.1.3.1</t>
  </si>
  <si>
    <t>2.17.2.5.1</t>
  </si>
  <si>
    <t>Encastré mural suivant CCTP marque ARIC ou équivalent type BALIZ 2, y compris câblage et raccordement</t>
  </si>
  <si>
    <t>2.8.1.4</t>
  </si>
  <si>
    <t>2.17.4.15</t>
  </si>
  <si>
    <t>Appareil n°4 : Spot encastré orientable</t>
  </si>
  <si>
    <t>Localisation : Salle de bains, wc et douches</t>
  </si>
  <si>
    <t>2.8.1.4.1</t>
  </si>
  <si>
    <t>2.17.4.15.1</t>
  </si>
  <si>
    <t>Spot encastré orientable suivant CCTP marque ASLED ou équivalent type POGO, y compris câblage et raccordement</t>
  </si>
  <si>
    <t>2.8.1.5</t>
  </si>
  <si>
    <t>2.17.2.8</t>
  </si>
  <si>
    <t>Appareil n°5 : Downlight encastré LED</t>
  </si>
  <si>
    <t>2.8.1.5.1</t>
  </si>
  <si>
    <t>2.17.2.8.1</t>
  </si>
  <si>
    <t>Downlight encastré à LED suivant CCTP marque ARKOSLIGHT ou équivalent type STRAM PRISMATIC, y compris câblage et raccordement.</t>
  </si>
  <si>
    <t>2.8.1.6</t>
  </si>
  <si>
    <t>Appareil n°6 : Mini Downlight encastré LED</t>
  </si>
  <si>
    <t>Localisation : Circulations des chambres</t>
  </si>
  <si>
    <t>2.8.1.6.1</t>
  </si>
  <si>
    <t>Downlight encastré à LED suivant CCTP marque ARKOSLIGHT ou équivalent type STRAM MINI PRISMATIC, y compris câblage et raccordement.</t>
  </si>
  <si>
    <t>2.8.1.7</t>
  </si>
  <si>
    <t>2.17.1.8</t>
  </si>
  <si>
    <t>Appareil n°7a : Plafonnier LED 600x600mm</t>
  </si>
  <si>
    <t>Localisation : Bureaux, salles divers</t>
  </si>
  <si>
    <t>2.8.1.7.1</t>
  </si>
  <si>
    <t>2.17.1.8.1</t>
  </si>
  <si>
    <t>Plafonnier Led encastré suivant CCTP marque LEDVANCE ou équivalent type PANEL COMFORT, y compris câblage et raccordement.</t>
  </si>
  <si>
    <t>2.8.1.8</t>
  </si>
  <si>
    <t>Appareil n°7b : Plafonnier LED 600x600mm DALI</t>
  </si>
  <si>
    <t>2.8.1.8.1</t>
  </si>
  <si>
    <t>2.8.1.9</t>
  </si>
  <si>
    <t>2.17.5.15</t>
  </si>
  <si>
    <t>Appareil n°8 : Hublot LED à détection intégré</t>
  </si>
  <si>
    <t>Localisation : Locaux ménage, linges, divers</t>
  </si>
  <si>
    <t>2.8.1.9.1</t>
  </si>
  <si>
    <t>2.17.5.15.1</t>
  </si>
  <si>
    <t>Hublot LED à détection intégré suivant CCTP marque RESISTEX ou équivalent type RESIDETEC, y compris câblage et raccordement.</t>
  </si>
  <si>
    <t>2.8.1.10</t>
  </si>
  <si>
    <t>2.17.3.12</t>
  </si>
  <si>
    <t>Appareil n°9 : Plafonnier LED Ø500 mm</t>
  </si>
  <si>
    <t>Localisation : Espace rééducation et sport</t>
  </si>
  <si>
    <t>2.8.1.10.1</t>
  </si>
  <si>
    <t>2.17.3.12.1</t>
  </si>
  <si>
    <t>Plafonnier à Led suivant CCTP marque LOMBARDO ou équivalent type FLO T 500  y compris câblage et raccordement</t>
  </si>
  <si>
    <t>2.8.1.11</t>
  </si>
  <si>
    <t>2.17.5.7</t>
  </si>
  <si>
    <t>Appareil n° 10 : Applique Directe / indirecte dimmable</t>
  </si>
  <si>
    <t>Localisation : Salle de bains communes et box</t>
  </si>
  <si>
    <t>2.8.1.11.1</t>
  </si>
  <si>
    <t>2.17.5.7.1</t>
  </si>
  <si>
    <t>Applique directe indirecte suivant CCTP marque PIL ou équivalent type QUASAR 30 CEILING y compris câblage et raccordement</t>
  </si>
  <si>
    <t>2.8.1.12</t>
  </si>
  <si>
    <t>2.17.1.15</t>
  </si>
  <si>
    <t>Appareil n°11: Ruban lumineux LED</t>
  </si>
  <si>
    <t>Localisation : Espace balnéo</t>
  </si>
  <si>
    <t>2.8.1.12.1</t>
  </si>
  <si>
    <t>2.17.1.15.1</t>
  </si>
  <si>
    <t>Ruban lumineux LED suivant CCTP marque EUROPOLE ou équivalent type SHARK PDS-ALU y compris câblage et raccordement.</t>
  </si>
  <si>
    <t>2.8.1.13</t>
  </si>
  <si>
    <t>Appareil n°12 : Luminaire tubulaire LED</t>
  </si>
  <si>
    <t>Localisation : Escaliers et extérieurs</t>
  </si>
  <si>
    <t>2.8.1.13.1</t>
  </si>
  <si>
    <t>Luminaire tubulaire LED suivant CCTP marque TRILUX ou équivalent type Tugra 12 y compris câblage et raccordement</t>
  </si>
  <si>
    <t>2.8.1.14</t>
  </si>
  <si>
    <t>2.17.6.1</t>
  </si>
  <si>
    <t>Appareil n°13 : Étanche à LED</t>
  </si>
  <si>
    <t>Localisation : Locaux techniques et divers</t>
  </si>
  <si>
    <t>2.8.1.14.1</t>
  </si>
  <si>
    <t>2.17.6.1.1</t>
  </si>
  <si>
    <t>Réglette industrielle étanche LED suivant CCTP Marque LEDVANCE ou équivalent type DP CPMPACT y compris câblage et raccordement</t>
  </si>
  <si>
    <t>2.8.1.15</t>
  </si>
  <si>
    <t>2.17.2.9</t>
  </si>
  <si>
    <t>Appareil n°14 : Downlight encastré à LED</t>
  </si>
  <si>
    <t xml:space="preserve">Localisation : Circulation non public et vestiaires
</t>
  </si>
  <si>
    <t>2.8.1.15.1</t>
  </si>
  <si>
    <t>2.17.2.9.1</t>
  </si>
  <si>
    <t>Downlight encastré à LED suivant CCTP marque SYLVANIA ou équivalent type Start Eco y compris câblage et raccordement.</t>
  </si>
  <si>
    <t>2.8.1.16</t>
  </si>
  <si>
    <t>2.17.5.10</t>
  </si>
  <si>
    <t>Appareil n°15 : Projecteur de piscine</t>
  </si>
  <si>
    <t>Localisation : Bassin</t>
  </si>
  <si>
    <t>2.8.1.16.1</t>
  </si>
  <si>
    <t>2.17.5.10.1</t>
  </si>
  <si>
    <t>Projecteur de piscine suivant CCTP marque WIBRE ou équivalent y compris câblage et raccordement.</t>
  </si>
  <si>
    <t>2.8.1.17</t>
  </si>
  <si>
    <t>2.17.5.25</t>
  </si>
  <si>
    <t>Appareil n°16 : Projecteur extérieur à LED</t>
  </si>
  <si>
    <t>Localisation : Passerelle</t>
  </si>
  <si>
    <t>2.8.1.17.1</t>
  </si>
  <si>
    <t>2.17.5.25.1</t>
  </si>
  <si>
    <t>Projecteur extérieur étanche LED suivant CCTP marque THORN ou équivalent type LED FIT y compris câblage et raccordement.</t>
  </si>
  <si>
    <t>2.8.1.18</t>
  </si>
  <si>
    <t>Appareil n° 17 : Applique Directe</t>
  </si>
  <si>
    <t>Localisation : Entrée bâtiment</t>
  </si>
  <si>
    <t>2.8.1.18.1</t>
  </si>
  <si>
    <t>Plafonnier étanche extérieur suivant CCTP Marque PIL ou équivalent type QUASAR 30 CEILING y compris câblage et raccordement.</t>
  </si>
  <si>
    <t>2.8.1.19</t>
  </si>
  <si>
    <t>2.17.5.30</t>
  </si>
  <si>
    <t>Appareil n°18 : Lanterne d'éclairage sur mât</t>
  </si>
  <si>
    <t>Localisation : Parking bâtiment</t>
  </si>
  <si>
    <t>2.8.1.19.1</t>
  </si>
  <si>
    <t>2.17.5.30.1</t>
  </si>
  <si>
    <t xml:space="preserve">Lanterne d'éclairage suivant CCTP </t>
  </si>
  <si>
    <t>2.8.1.19.2</t>
  </si>
  <si>
    <t>2.17.5.30.2</t>
  </si>
  <si>
    <t>Mât cylindro-conique suivant CCT</t>
  </si>
  <si>
    <t>2.9</t>
  </si>
  <si>
    <t>1.2.7</t>
  </si>
  <si>
    <t>RACCORDEMENT GÉNÉRAL TÉLÉCOMMUNICATIONS</t>
  </si>
  <si>
    <t>2.9.1</t>
  </si>
  <si>
    <t>1.2.7.2</t>
  </si>
  <si>
    <t>Origine des installations</t>
  </si>
  <si>
    <t>2.9.1.1</t>
  </si>
  <si>
    <t>1.2.7.2.1</t>
  </si>
  <si>
    <t>Raccordement en fibre optique suivant CCTP bâtiment Dany</t>
  </si>
  <si>
    <t>2.9.1.2</t>
  </si>
  <si>
    <t>Raccordement en fibre optique suivant CCTP bâtiment CAM</t>
  </si>
  <si>
    <t>2.9.2</t>
  </si>
  <si>
    <t>1.2.7.3</t>
  </si>
  <si>
    <t>CONTRÔLES</t>
  </si>
  <si>
    <t>2.9.2.1</t>
  </si>
  <si>
    <t>1.2.7.3.1</t>
  </si>
  <si>
    <t>Tests et fourniture des cahiers de référence suivant CCTP</t>
  </si>
  <si>
    <t>2.9.3</t>
  </si>
  <si>
    <t>Normes et réglementations</t>
  </si>
  <si>
    <t>2.9.4</t>
  </si>
  <si>
    <t>Distributions principales</t>
  </si>
  <si>
    <t>2.9.4.1</t>
  </si>
  <si>
    <t>Liaisons en fibre optique entre baie général et sous répartiteur de type 12 brins OS2 monomode pré-connectées</t>
  </si>
  <si>
    <t>2.9.5</t>
  </si>
  <si>
    <t>RG - Baie de brassage de ressources / distributions 42U</t>
  </si>
  <si>
    <t>5.C</t>
  </si>
  <si>
    <t>2.9.5.1</t>
  </si>
  <si>
    <t>Baie de brassage suivant CCTP y compris mise à la terre, marque LEGRAND ou équivalent type BAIE 19" 42U.</t>
  </si>
  <si>
    <t>2.9.5.2</t>
  </si>
  <si>
    <t>Équipements de baie de brassage suivant CCTP y compris mise à la terre de marque LEGRAND ou équivalent.</t>
  </si>
  <si>
    <t>2.9.6</t>
  </si>
  <si>
    <t>SR1 &amp; 2 - Baies de brassage 42U</t>
  </si>
  <si>
    <t>2.9.6.1</t>
  </si>
  <si>
    <t>Baie de brassage suivant CCTP y compris mise à la terre, coffret 19" 42U marque LEGRAND ou équivalent.</t>
  </si>
  <si>
    <t>2.9.6.2</t>
  </si>
  <si>
    <t>Équipements de baie de brassage suivant CCTP y compris mise à la terre.</t>
  </si>
  <si>
    <t>2.10</t>
  </si>
  <si>
    <t>1.2.8</t>
  </si>
  <si>
    <t>DISTRIBUTIONS TÉLÉCOMMUNICATIONS</t>
  </si>
  <si>
    <t>2.10.1</t>
  </si>
  <si>
    <t>1.2.8.1</t>
  </si>
  <si>
    <t>Réseaux V.D.I.</t>
  </si>
  <si>
    <t>2.10.1.1</t>
  </si>
  <si>
    <t>1.2.8.1.1</t>
  </si>
  <si>
    <t>Alimentation de chaque prise RJ45 en câble 4 paires catégorie 6A suivant CCTP depuis la baie de brassage.</t>
  </si>
  <si>
    <t>2.10.1.2</t>
  </si>
  <si>
    <t>1.2.8.1.2</t>
  </si>
  <si>
    <t>Câblage, raccordements, accessoires et repérages suivant CCTP.</t>
  </si>
  <si>
    <t>2.10.2</t>
  </si>
  <si>
    <t>1.2.8.2</t>
  </si>
  <si>
    <t>Appareillage</t>
  </si>
  <si>
    <t>2.10.2.1</t>
  </si>
  <si>
    <t>1.2.8.2.1</t>
  </si>
  <si>
    <t>Appareillage courants faibles suivant le CCTP type RJ45 catégorie 6A inclus dans le chiffrage équipements des locaux.</t>
  </si>
  <si>
    <t>2.10.3</t>
  </si>
  <si>
    <t>1.2.8.3</t>
  </si>
  <si>
    <t>2.10.3.1</t>
  </si>
  <si>
    <t>1.2.8.3.1</t>
  </si>
  <si>
    <t>Tests et fourniture des cahiers de référence suivant CCTP.</t>
  </si>
  <si>
    <t>2.10.4</t>
  </si>
  <si>
    <t>2.2.7.5</t>
  </si>
  <si>
    <t>Télévision</t>
  </si>
  <si>
    <t>2.10.5</t>
  </si>
  <si>
    <t>Réception télévision suivant CCTP.</t>
  </si>
  <si>
    <t>2.11</t>
  </si>
  <si>
    <t>1.2.10</t>
  </si>
  <si>
    <t>ÉCLAIRAGE DE SÉCURITÉ</t>
  </si>
  <si>
    <t>2.11.1</t>
  </si>
  <si>
    <t>2.11.1.1</t>
  </si>
  <si>
    <t>BAES standard</t>
  </si>
  <si>
    <t>2.11.1.1.1</t>
  </si>
  <si>
    <t>Bloc d'éclairage d'évacuation classique 45 lumens 1heure tout leds suivant CCTP</t>
  </si>
  <si>
    <t>2.11.1.2</t>
  </si>
  <si>
    <t>Platine d'encastrement avec porte étiquette</t>
  </si>
  <si>
    <t>2.11.1.3</t>
  </si>
  <si>
    <t>Bloc d'éclairage d'ambiance</t>
  </si>
  <si>
    <t>2.11.2</t>
  </si>
  <si>
    <t>BAES / BAEH</t>
  </si>
  <si>
    <t>2.11.2.1</t>
  </si>
  <si>
    <t>Bloc d'éclairage d'évacuation BAES / BAEH suivant CCTP</t>
  </si>
  <si>
    <t>2.11.2.2</t>
  </si>
  <si>
    <t>2.11.3</t>
  </si>
  <si>
    <t>BAES étanche</t>
  </si>
  <si>
    <t>2.11.3.1</t>
  </si>
  <si>
    <t>2.11.1.2.1</t>
  </si>
  <si>
    <t>Bloc Autonome d'Éclairage de Sécurité étanche 45 lumens 1 heure suivant CCTP</t>
  </si>
  <si>
    <t>2.11.3.2</t>
  </si>
  <si>
    <t>2.11.3.3</t>
  </si>
  <si>
    <t>Grille IK10 pour bloc secours suivant CCTP</t>
  </si>
  <si>
    <t>2.11.4</t>
  </si>
  <si>
    <t>BAES étanche tubulaire</t>
  </si>
  <si>
    <t>2.11.4.1</t>
  </si>
  <si>
    <t>Bloc Autonome d'Éclairage de Sécurité étanche 200 lumens 1 heure suivant CCTP tubulaire</t>
  </si>
  <si>
    <t>2.11.5</t>
  </si>
  <si>
    <t>Bloc portatif</t>
  </si>
  <si>
    <t>2.11.5.1</t>
  </si>
  <si>
    <t>2.11.1.3.1</t>
  </si>
  <si>
    <t>Bloc Autonome Portatif d'Intervention 100 lumens tout LED marque KAUFFEL ou équivalent type EDF ET 100L LED suivant CCTP</t>
  </si>
  <si>
    <t>2.11.6</t>
  </si>
  <si>
    <t>2.11.1.4</t>
  </si>
  <si>
    <t>Télécommande ES</t>
  </si>
  <si>
    <t>2.11.6.1</t>
  </si>
  <si>
    <t>2.11.1.4.1</t>
  </si>
  <si>
    <t>Télécommande standard à intégrer dans le TGBT suivant CCTP</t>
  </si>
  <si>
    <t>2.11.6.2</t>
  </si>
  <si>
    <t>2.11.1.4.2</t>
  </si>
  <si>
    <t>Alimentation des différents blocs d'évacuation et distribution de la télécommande et mise au repos par câble FR-N1 X1G1-U 5 G 1,5mm²  depuis le TGBT et le bloc de télécommande</t>
  </si>
  <si>
    <t>2.11.6.3</t>
  </si>
  <si>
    <t xml:space="preserve">Liaisons entre armoire générale et tableaux divisionnaires câble FR-N1 X1G1-U 5 G 1,5mm² </t>
  </si>
  <si>
    <t>2.11.6.4</t>
  </si>
  <si>
    <t>2.11.1.4.3</t>
  </si>
  <si>
    <t>Câblage, essais et mise en service.</t>
  </si>
  <si>
    <t>2.12</t>
  </si>
  <si>
    <t>2.15.1</t>
  </si>
  <si>
    <t>ALARME INCENDIE TYPE 1</t>
  </si>
  <si>
    <t>2.12.1</t>
  </si>
  <si>
    <t>2.15.1.1</t>
  </si>
  <si>
    <t>Présentation du projet</t>
  </si>
  <si>
    <t>2.12.2</t>
  </si>
  <si>
    <t>2.15.1.2</t>
  </si>
  <si>
    <t>Règlements, Normes, Agréments</t>
  </si>
  <si>
    <t>2.12.3</t>
  </si>
  <si>
    <t>2.15.1.5</t>
  </si>
  <si>
    <t>2.12.3.1</t>
  </si>
  <si>
    <t>2.15.1.5.1</t>
  </si>
  <si>
    <t>Généralités</t>
  </si>
  <si>
    <t>2.12.4</t>
  </si>
  <si>
    <t>2.15.1.6</t>
  </si>
  <si>
    <t>Description générale du système</t>
  </si>
  <si>
    <t>2.12.5</t>
  </si>
  <si>
    <t>2.15.1.8</t>
  </si>
  <si>
    <t>Description du système de sécurité Incendie</t>
  </si>
  <si>
    <t>2.12.5.1</t>
  </si>
  <si>
    <t>2.15.1.8.1</t>
  </si>
  <si>
    <t>Équipement de contrôle et signalisation (E.C.S.)</t>
  </si>
  <si>
    <t>2.12.5.2</t>
  </si>
  <si>
    <t xml:space="preserve">Système de Mise en Sécurité Incendie </t>
  </si>
  <si>
    <t>2.12.5.2.1</t>
  </si>
  <si>
    <t>Équipement de contrôle et signalisation (E.C.S.) FC 2040 suivant CCTP</t>
  </si>
  <si>
    <t>2.12.5.2.2</t>
  </si>
  <si>
    <t>CMSI STT30-2 suivant CCTP</t>
  </si>
  <si>
    <t>2.12.6</t>
  </si>
  <si>
    <t>Devoir de conseil</t>
  </si>
  <si>
    <t>2.12.7</t>
  </si>
  <si>
    <t>Présentation du matériel utilisé</t>
  </si>
  <si>
    <t>2.12.7.1</t>
  </si>
  <si>
    <t>2.15.1.8.2</t>
  </si>
  <si>
    <t>Détecteurs automatiques d'incendie</t>
  </si>
  <si>
    <t>2.12.7.1.1</t>
  </si>
  <si>
    <t>2.15.1.8.2.1</t>
  </si>
  <si>
    <t>Détecteurs ponctuel de fumée adressable</t>
  </si>
  <si>
    <t>8.&amp;</t>
  </si>
  <si>
    <t>2.12.7.1.2</t>
  </si>
  <si>
    <t>2.15.1.8.2.2</t>
  </si>
  <si>
    <t>Détecteurs ponctuel de fumée adressable suivant CCTP</t>
  </si>
  <si>
    <t>2.12.7.1.3</t>
  </si>
  <si>
    <t>2.15.1.8.2.3</t>
  </si>
  <si>
    <t>Détecteurs FDOOT241A5/FDB251</t>
  </si>
  <si>
    <t>8.T</t>
  </si>
  <si>
    <t>2.12.7.1.3.1</t>
  </si>
  <si>
    <t>2.15.1.8.2.3.1</t>
  </si>
  <si>
    <t>Détecteurs suivant CCTP</t>
  </si>
  <si>
    <t>2.12.7.1.3.2</t>
  </si>
  <si>
    <t>Indicateur d'action suivant CCTP</t>
  </si>
  <si>
    <t>2.12.7.2</t>
  </si>
  <si>
    <t>2.15.1.8.3</t>
  </si>
  <si>
    <t>Déclencheurs manuels d'alarme</t>
  </si>
  <si>
    <t>2.12.7.2.1</t>
  </si>
  <si>
    <t>2.15.1.8.3.1</t>
  </si>
  <si>
    <t>Déclencheurs manuels adressable suivant CCTP</t>
  </si>
  <si>
    <t>2.12.7.3</t>
  </si>
  <si>
    <t>Tableau répétiteur Exploitation</t>
  </si>
  <si>
    <t>2.12.7.3.1</t>
  </si>
  <si>
    <t>Tableau de report suivant CCTP</t>
  </si>
  <si>
    <t>2.12.7.4</t>
  </si>
  <si>
    <t>Matériel déporté</t>
  </si>
  <si>
    <t>2.12.7.4.1</t>
  </si>
  <si>
    <t>Matériel déporté suivant CCTP</t>
  </si>
  <si>
    <t>2.12.7.5</t>
  </si>
  <si>
    <t>DAGS / Diffuseur d'alarme générale sélective sonore</t>
  </si>
  <si>
    <t>2.12.7.5.1</t>
  </si>
  <si>
    <t>Diffuseurs d'alarme générale sélective suivant CCTP</t>
  </si>
  <si>
    <t>2.12.7.6</t>
  </si>
  <si>
    <t>2.15.1.8.5</t>
  </si>
  <si>
    <t>Avertisseurs sonore et lumineux</t>
  </si>
  <si>
    <t>2.12.7.6.1</t>
  </si>
  <si>
    <t>2.15.1.8.5.1</t>
  </si>
  <si>
    <t>Diffuseurs sonores suivant CCTP</t>
  </si>
  <si>
    <t>2.12.7.6.2</t>
  </si>
  <si>
    <t>2.15.1.8.5.2</t>
  </si>
  <si>
    <t>Diffuseurs lumineux type flash suivant CCTP</t>
  </si>
  <si>
    <t>2.12.8</t>
  </si>
  <si>
    <t>2.15.1.9</t>
  </si>
  <si>
    <t>Dispositif actionné de sécurité ( D.A.S.)</t>
  </si>
  <si>
    <t>2.12.8.1</t>
  </si>
  <si>
    <t>2.15.1.9.1</t>
  </si>
  <si>
    <t>DAS suivant CCTP</t>
  </si>
  <si>
    <t>2.12.9</t>
  </si>
  <si>
    <t>2.15.1.10</t>
  </si>
  <si>
    <t>Prescriptions de câblage</t>
  </si>
  <si>
    <t>2.12.9.1</t>
  </si>
  <si>
    <t>ECS adressable</t>
  </si>
  <si>
    <t>2.12.9.1.1</t>
  </si>
  <si>
    <t>2.15.1.10.1</t>
  </si>
  <si>
    <t>Alimentation et raccordement de chaque déclencheur en câble 1 paire 9/10ème rouge suivant CCTP</t>
  </si>
  <si>
    <t>2.12.9.1.2</t>
  </si>
  <si>
    <t>2.15.1.10.2</t>
  </si>
  <si>
    <t>Alimentation et raccordement de chaque diffuseur en câble CR1 - 2 x 1,5mm² suivant CCTP</t>
  </si>
  <si>
    <t>2.12.9.2</t>
  </si>
  <si>
    <t>Report</t>
  </si>
  <si>
    <t>2.12.9.2.1</t>
  </si>
  <si>
    <t>Alimentation et raccordement des tableaux répétiteur en câble CR1 1 paire 9/10ème suivant CCTP</t>
  </si>
  <si>
    <t>2.12.9.3</t>
  </si>
  <si>
    <t>CMSI Adressable</t>
  </si>
  <si>
    <t>2.12.9.3.1</t>
  </si>
  <si>
    <t>Câblage des MEA suivant CCTP</t>
  </si>
  <si>
    <t>2.12.9.3.2</t>
  </si>
  <si>
    <t>Câblage des asservissement ferme portes des chambres suivant  CCTP</t>
  </si>
  <si>
    <t>2.12.9.3.3</t>
  </si>
  <si>
    <t>Câblage des asservissement portes coupe-feu suivant  CCTP</t>
  </si>
  <si>
    <t>2.12.9.3.4</t>
  </si>
  <si>
    <t>Câblage des asservissement Clapet coupe-feu coupe-feu suivant  CCTP</t>
  </si>
  <si>
    <t>2.12.9.3.5</t>
  </si>
  <si>
    <t>Câblage des asservissement des trappes de désenfumage suivant  CCTP</t>
  </si>
  <si>
    <t>2.12.9.3.6</t>
  </si>
  <si>
    <t>Câblage des asservissement des tourelles de désenfumage suivant  CCTP</t>
  </si>
  <si>
    <t>2.12.9.3.7</t>
  </si>
  <si>
    <t>Câblage des réarmements pompiers tourelles suivant  CCTP</t>
  </si>
  <si>
    <t>2.12.9.3.8</t>
  </si>
  <si>
    <t>Câblage des réarmements clapets coupe feu y compris commandes à clé et alimentation suivant  CCTP</t>
  </si>
  <si>
    <t>2.12.10</t>
  </si>
  <si>
    <t>2.15.1.11</t>
  </si>
  <si>
    <t>ESSAIS ET TEST</t>
  </si>
  <si>
    <t>2.12.10.1</t>
  </si>
  <si>
    <t>2.15.1.11.1</t>
  </si>
  <si>
    <t>Programmation, mise en route, essais en présence du fabricant.</t>
  </si>
  <si>
    <t>2.12.10.2</t>
  </si>
  <si>
    <t>2.15.1.11.2</t>
  </si>
  <si>
    <t>Ensemble des équipements nécessaires pour essais de fonctionnement et de réception du Système de Sécurité Incendie (foyer type, perche télescopique, bombe aérosol…).</t>
  </si>
  <si>
    <t>2.12.11</t>
  </si>
  <si>
    <t>2.15.1.12</t>
  </si>
  <si>
    <t>FORMATION DU PERSONNEL ET REMISE DES PV</t>
  </si>
  <si>
    <t>2.12.11.1</t>
  </si>
  <si>
    <t>2.15.1.12.1</t>
  </si>
  <si>
    <t>Formation du personnel suivant CCTP</t>
  </si>
  <si>
    <t>2.12.11.2</t>
  </si>
  <si>
    <t>2.15.1.12.2</t>
  </si>
  <si>
    <t>Schémas de distribution et dossier complet d'identification S.S.I</t>
  </si>
  <si>
    <t>2.12.11.3</t>
  </si>
  <si>
    <t>2.15.1.12.3</t>
  </si>
  <si>
    <t>Contrat d’entretien à joindre en annexe.</t>
  </si>
  <si>
    <t>2.13</t>
  </si>
  <si>
    <t>CONTROLE D'ACCES (Option 1)</t>
  </si>
  <si>
    <t xml:space="preserve"> Option</t>
  </si>
  <si>
    <t>2.13.1</t>
  </si>
  <si>
    <t>Système Evit’Errance</t>
  </si>
  <si>
    <t>2.13.1.1</t>
  </si>
  <si>
    <t>Système anti-fugue suivant CCTP.</t>
  </si>
  <si>
    <t>CONTROLE D'ACCES</t>
  </si>
  <si>
    <t>Non totalisé</t>
  </si>
  <si>
    <t>2.14</t>
  </si>
  <si>
    <t>APPEL MALADE</t>
  </si>
  <si>
    <t>2.14.1</t>
  </si>
  <si>
    <t>2.14.2</t>
  </si>
  <si>
    <t>Équipements prévus</t>
  </si>
  <si>
    <t>2.14.2.1</t>
  </si>
  <si>
    <t>Hublot électronique</t>
  </si>
  <si>
    <t>2.14.2.1.1</t>
  </si>
  <si>
    <t>Hublot suivant CCTP.</t>
  </si>
  <si>
    <t>2.14.2.2</t>
  </si>
  <si>
    <t>Bloc présence et appel avec buzzer</t>
  </si>
  <si>
    <t>2.14.2.2.1</t>
  </si>
  <si>
    <t>Bloc présence suivant CCTP.</t>
  </si>
  <si>
    <t>2.14.2.3</t>
  </si>
  <si>
    <t>Prise d'appel</t>
  </si>
  <si>
    <t>2.14.2.3.1</t>
  </si>
  <si>
    <t>Bloc d'appel suivant CCTP.</t>
  </si>
  <si>
    <t>2.14.2.4</t>
  </si>
  <si>
    <t>Manipulateur d'appel</t>
  </si>
  <si>
    <t>2.14.2.4.1</t>
  </si>
  <si>
    <t>Manipulateur d'appel suivant CCTP.</t>
  </si>
  <si>
    <t>2.14.2.5</t>
  </si>
  <si>
    <t>Bloc d'appel d'urgence ou d'appel cœur</t>
  </si>
  <si>
    <t>2.14.2.5.1</t>
  </si>
  <si>
    <t>Bloc d'appel d'urgence suivant CCTP.</t>
  </si>
  <si>
    <t>2.14.2.6</t>
  </si>
  <si>
    <t>Tirette d'appel</t>
  </si>
  <si>
    <t>2.14.2.6.1</t>
  </si>
  <si>
    <t>Tirette d'appel suivant CCTP.</t>
  </si>
  <si>
    <t>2.14.2.7</t>
  </si>
  <si>
    <t>Afficheur de report CT LON</t>
  </si>
  <si>
    <t>2.14.2.7.1</t>
  </si>
  <si>
    <t>Afficheur de report suivant CCTP.</t>
  </si>
  <si>
    <t>2.14.3</t>
  </si>
  <si>
    <t>Architecture du système</t>
  </si>
  <si>
    <t>2.14.3.1</t>
  </si>
  <si>
    <t>Câblage et raccordement suivant CCTP.</t>
  </si>
  <si>
    <t>2.14.3.2</t>
  </si>
  <si>
    <t>Passerelle TCP/IP y compris batterie suivant CCTP.</t>
  </si>
  <si>
    <t>2.14.3.3</t>
  </si>
  <si>
    <t>Mise en service et licences</t>
  </si>
  <si>
    <t>2.15</t>
  </si>
  <si>
    <t>DISTRIBUTION DE L'HEURE</t>
  </si>
  <si>
    <t>Horloges analogiques</t>
  </si>
  <si>
    <t>5.L</t>
  </si>
  <si>
    <t>Horloge analogique de marque BODET ou équivalent type PROFIL 730 HOPITAL suivant CCTP.</t>
  </si>
  <si>
    <t>Support mural pour montage horloge dos à dos suivant CCTP.</t>
  </si>
  <si>
    <t>2.15.2</t>
  </si>
  <si>
    <t>Horloges digital</t>
  </si>
  <si>
    <t>Localisation : Chambres</t>
  </si>
  <si>
    <t>2.15.2.1</t>
  </si>
  <si>
    <t>Horloge digital de marque BODET ou équivalent type Cristalys suivant CCTP.</t>
  </si>
  <si>
    <t>2.15.3</t>
  </si>
  <si>
    <t>Câblages, raccordements, essais</t>
  </si>
  <si>
    <t>2.15.3.1</t>
  </si>
  <si>
    <t>Câble bus 2 paire 9/10ème depuis la centrale pour les horloges</t>
  </si>
  <si>
    <t>DESCRIPTION DES OUVRAGES BATIMENT DANY EXISTANT</t>
  </si>
  <si>
    <t>3.1</t>
  </si>
  <si>
    <t>1.1.1</t>
  </si>
  <si>
    <t>RECONNAISSANCE DES LIEUX</t>
  </si>
  <si>
    <t>3.1.1</t>
  </si>
  <si>
    <t>1.1.1.1</t>
  </si>
  <si>
    <t>Suivant CCTP</t>
  </si>
  <si>
    <t>3.2</t>
  </si>
  <si>
    <t>1.1.2</t>
  </si>
  <si>
    <t>DEPOSE ET TRAVAUX PRELIMINAIRES</t>
  </si>
  <si>
    <t>3.2.1</t>
  </si>
  <si>
    <t>1.1.2.1</t>
  </si>
  <si>
    <t>3.3</t>
  </si>
  <si>
    <t>EQUIPEMENTS EXISTANTS</t>
  </si>
  <si>
    <t>3.3.1</t>
  </si>
  <si>
    <t>3.4</t>
  </si>
  <si>
    <t>3.4.1</t>
  </si>
  <si>
    <t>3.4.1.1</t>
  </si>
  <si>
    <t>3.4.2</t>
  </si>
  <si>
    <t>3.4.2.1</t>
  </si>
  <si>
    <t>3.5</t>
  </si>
  <si>
    <t>3.5.1</t>
  </si>
  <si>
    <t>3.5.1.1</t>
  </si>
  <si>
    <t>3.5.1.2</t>
  </si>
  <si>
    <t>3.5.1.3</t>
  </si>
  <si>
    <t>3.5.1.4</t>
  </si>
  <si>
    <t>3.5.1.5</t>
  </si>
  <si>
    <t>3.5.1.6</t>
  </si>
  <si>
    <t>3.5.1.7</t>
  </si>
  <si>
    <t>3.5.2</t>
  </si>
  <si>
    <t>3.5.2.1</t>
  </si>
  <si>
    <t>3.5.2.2</t>
  </si>
  <si>
    <t>3.5.3</t>
  </si>
  <si>
    <t>3.5.3.1</t>
  </si>
  <si>
    <t>3.5.3.1.1</t>
  </si>
  <si>
    <t>3.6</t>
  </si>
  <si>
    <t>3.6.1</t>
  </si>
  <si>
    <t>3.6.1.1</t>
  </si>
  <si>
    <t>Localisation : Chambre enfant et appartement thérapeutique</t>
  </si>
  <si>
    <t>3.6.1.1.1</t>
  </si>
  <si>
    <t>3.6.1.2</t>
  </si>
  <si>
    <t>Localisation : Appartement thérapeutique, chambre enfants et salle des familles</t>
  </si>
  <si>
    <t>3.6.1.2.1</t>
  </si>
  <si>
    <t>3.6.1.3</t>
  </si>
  <si>
    <t>Localisation : Chambre enfant</t>
  </si>
  <si>
    <t>3.6.1.3.1</t>
  </si>
  <si>
    <t>3.6.1.4</t>
  </si>
  <si>
    <t>3.6.1.4.1</t>
  </si>
  <si>
    <t>3.6.1.5</t>
  </si>
  <si>
    <t>Appareil n°7c : Plafonnier LED 600x600mm saillie</t>
  </si>
  <si>
    <t>Localisation : Repro et office</t>
  </si>
  <si>
    <t>3.6.1.5.1</t>
  </si>
  <si>
    <t>3.6.1.6</t>
  </si>
  <si>
    <t>Localisation : Local linge propre</t>
  </si>
  <si>
    <t>3.6.1.6.1</t>
  </si>
  <si>
    <t>3.6.1.7</t>
  </si>
  <si>
    <t>Localisation : Salle à manger</t>
  </si>
  <si>
    <t>3.6.1.7.1</t>
  </si>
  <si>
    <t>3.6.1.8</t>
  </si>
  <si>
    <t>Localisation : Salle bien être</t>
  </si>
  <si>
    <t>3.6.1.8.1</t>
  </si>
  <si>
    <t>Applique directe indirecte suivant CCTP marque PIL modèle QUASAR 30 CEILING y compris câblage et raccordement</t>
  </si>
  <si>
    <t>3.7</t>
  </si>
  <si>
    <t>3.7.1</t>
  </si>
  <si>
    <t>3.7.1.1</t>
  </si>
  <si>
    <t>3.7.1.2</t>
  </si>
  <si>
    <t>3.7.2</t>
  </si>
  <si>
    <t>3.7.2.1</t>
  </si>
  <si>
    <t>3.7.3</t>
  </si>
  <si>
    <t>3.7.3.1</t>
  </si>
  <si>
    <t>3.8</t>
  </si>
  <si>
    <t>3.8.1</t>
  </si>
  <si>
    <t>Dépose et repose équipement existant suivant CCTP.</t>
  </si>
  <si>
    <t>3.9</t>
  </si>
  <si>
    <t>3.9.1</t>
  </si>
  <si>
    <t>3.10</t>
  </si>
  <si>
    <t>3.10.1</t>
  </si>
  <si>
    <t>3.10.1.1</t>
  </si>
  <si>
    <t>3.10.2</t>
  </si>
  <si>
    <t>3.10.2.1</t>
  </si>
  <si>
    <t>1.3</t>
  </si>
  <si>
    <t>ESSAIS ET VÉRIFICATIONS</t>
  </si>
  <si>
    <t>3.T</t>
  </si>
  <si>
    <t>4.1</t>
  </si>
  <si>
    <t>1.3.2</t>
  </si>
  <si>
    <t>TRAVAUX DIVERS</t>
  </si>
  <si>
    <t>4.1.1</t>
  </si>
  <si>
    <t>1.3.2.1</t>
  </si>
  <si>
    <t>Suivant CCTP.</t>
  </si>
  <si>
    <t>4.2</t>
  </si>
  <si>
    <t>1.3.3</t>
  </si>
  <si>
    <t>VERIFICATION DES RACCORDEMENTS</t>
  </si>
  <si>
    <t>4.2.1</t>
  </si>
  <si>
    <t>1.3.3.1</t>
  </si>
  <si>
    <t>4.3</t>
  </si>
  <si>
    <t>1.3.4</t>
  </si>
  <si>
    <t>DOSSIER TECHNIQUE</t>
  </si>
  <si>
    <t>4.3.1</t>
  </si>
  <si>
    <t>1.3.4.1</t>
  </si>
  <si>
    <t>4.4</t>
  </si>
  <si>
    <t>1.3.5</t>
  </si>
  <si>
    <t>GESTION DES DECHETS DE CHANTIER</t>
  </si>
  <si>
    <t>4.4.1</t>
  </si>
  <si>
    <t>1.3.5.1</t>
  </si>
  <si>
    <t>Frais de gestion des déchets de chantier suivant CCTP</t>
  </si>
  <si>
    <t>4.5</t>
  </si>
  <si>
    <t>1.3.6</t>
  </si>
  <si>
    <t>CONTROLE DE BON ACHEVEMENT</t>
  </si>
  <si>
    <t>4.5.1</t>
  </si>
  <si>
    <t>1.3.6.1</t>
  </si>
  <si>
    <t>4.6</t>
  </si>
  <si>
    <t>1.3.7</t>
  </si>
  <si>
    <t>MISE EN SERVICE ET MISE EN MAIN</t>
  </si>
  <si>
    <t>4.6.1</t>
  </si>
  <si>
    <t>1.3.7.1</t>
  </si>
  <si>
    <t>RECAPITULATIF
Lot n°17 ELECTRICITE</t>
  </si>
  <si>
    <t>RECAPITULATIF DES CHAPITRES</t>
  </si>
  <si>
    <t>2 - DESCRIPTION DES OUVRAGES EXTENSION</t>
  </si>
  <si>
    <t>- 2.1 - INSTALLATION DE CHANTIER</t>
  </si>
  <si>
    <t>- 2.2 - TRAVAUX DE DEVOIEMENT</t>
  </si>
  <si>
    <t>- 2.3 - RACCORDEMENT GENERAL BASSE TENSION</t>
  </si>
  <si>
    <t>- 2.4 - TABLEAU ÉLECTRIQUE</t>
  </si>
  <si>
    <t>- 2.5 - DISTRIBUTIONS ÉLECTRIQUES</t>
  </si>
  <si>
    <t>- 2.6 - ALIMENTATIONS SPÉCIFIQUES</t>
  </si>
  <si>
    <t>- 2.7 - APPAREILLAGE</t>
  </si>
  <si>
    <t>- 2.8 - LUMINAIRES</t>
  </si>
  <si>
    <t>- 2.9 - RACCORDEMENT GÉNÉRAL TÉLÉCOMMUNICATIONS</t>
  </si>
  <si>
    <t>- 2.10 - DISTRIBUTIONS TÉLÉCOMMUNICATIONS</t>
  </si>
  <si>
    <t>- 2.11 - ÉCLAIRAGE DE SÉCURITÉ</t>
  </si>
  <si>
    <t>- 2.12 - ALARME INCENDIE TYPE 1</t>
  </si>
  <si>
    <t>- 2.13 - CONTROLE D'ACCES</t>
  </si>
  <si>
    <t>- 2.14 - APPEL MALADE</t>
  </si>
  <si>
    <t>- 2.15 - DISTRIBUTION DE L'HEURE</t>
  </si>
  <si>
    <t>3 - DESCRIPTION DES OUVRAGES BATIMENT DANY EXISTANT</t>
  </si>
  <si>
    <t>- 3.1 - RECONNAISSANCE DES LIEUX</t>
  </si>
  <si>
    <t>- 3.2 - DEPOSE ET TRAVAUX PRELIMINAIRES</t>
  </si>
  <si>
    <t>- 3.3 - EQUIPEMENTS EXISTANTS</t>
  </si>
  <si>
    <t>- 3.4 - DISTRIBUTIONS ÉLECTRIQUES</t>
  </si>
  <si>
    <t>- 3.5 - APPAREILLAGE</t>
  </si>
  <si>
    <t>- 3.6 - LUMINAIRES</t>
  </si>
  <si>
    <t>- 3.7 - DISTRIBUTIONS TÉLÉCOMMUNICATIONS</t>
  </si>
  <si>
    <t>- 3.8 - ALARME INCENDIE TYPE 1</t>
  </si>
  <si>
    <t>- 3.9 - APPEL MALADE</t>
  </si>
  <si>
    <t>- 3.10 - DISTRIBUTION DE L'HEURE</t>
  </si>
  <si>
    <t>4 - ESSAIS ET VÉRIFICATIONS</t>
  </si>
  <si>
    <t>- 4.1 - TRAVAUX DIVERS</t>
  </si>
  <si>
    <t>- 4.2 - VERIFICATION DES RACCORDEMENTS</t>
  </si>
  <si>
    <t>- 4.3 - DOSSIER TECHNIQUE</t>
  </si>
  <si>
    <t>- 4.4 - GESTION DES DECHETS DE CHANTIER</t>
  </si>
  <si>
    <t>- 4.5 - CONTROLE DE BON ACHEVEMENT</t>
  </si>
  <si>
    <t>- 4.6 - MISE EN SERVICE ET MISE EN MAIN</t>
  </si>
  <si>
    <t>Total du lot ELECTRICITE</t>
  </si>
  <si>
    <t xml:space="preserve">Soit en toutes lettres TTC : </t>
  </si>
  <si>
    <t>RECAPITULATIF OPTION</t>
  </si>
  <si>
    <t xml:space="preserve"> Option 1</t>
  </si>
  <si>
    <t xml:space="preserve"> 	 CONTROLE D'ACCES</t>
  </si>
  <si>
    <t>Sous-total Option 1</t>
  </si>
  <si>
    <t>H.T.</t>
  </si>
  <si>
    <t>T.V.A.</t>
  </si>
  <si>
    <t>T.T.C.</t>
  </si>
  <si>
    <t>Total Base</t>
  </si>
  <si>
    <t>H.T. :</t>
  </si>
  <si>
    <t>T.V.A. :</t>
  </si>
  <si>
    <t>T.T.C. :</t>
  </si>
  <si>
    <t>Total Base + Option 1</t>
  </si>
  <si>
    <t>Total  Option</t>
  </si>
  <si>
    <t>Total Base +  Option</t>
  </si>
  <si>
    <t>Fait à _________________________
le _____________________________</t>
  </si>
  <si>
    <t>Bon pour accord, signature</t>
  </si>
  <si>
    <t>Signature et cachet de l'Entrepreneur</t>
  </si>
  <si>
    <t>Conditions de règlement : Par virement à 30 j</t>
  </si>
  <si>
    <t>Paramètres document</t>
  </si>
  <si>
    <t>1.</t>
  </si>
  <si>
    <t>Titre du document :</t>
  </si>
  <si>
    <t>2.</t>
  </si>
  <si>
    <t>Titre du dossier :</t>
  </si>
  <si>
    <t>5.</t>
  </si>
  <si>
    <t>Titre du lot / des lots :</t>
  </si>
  <si>
    <t>10.</t>
  </si>
  <si>
    <t>Rue du dossier</t>
  </si>
  <si>
    <t>11.</t>
  </si>
  <si>
    <t>Code postal et ville du dossier</t>
  </si>
  <si>
    <t>12.</t>
  </si>
  <si>
    <t>Parcelle du dossier</t>
  </si>
  <si>
    <t>3.</t>
  </si>
  <si>
    <t>Code du dossier</t>
  </si>
  <si>
    <t>4.</t>
  </si>
  <si>
    <t>Code du lot / des lots :</t>
  </si>
  <si>
    <t>6.</t>
  </si>
  <si>
    <t>Date de valeur du lot / des lots :</t>
  </si>
  <si>
    <t>7.</t>
  </si>
  <si>
    <t>Phase :</t>
  </si>
  <si>
    <t>8.</t>
  </si>
  <si>
    <t>Indice :</t>
  </si>
  <si>
    <t>Notes :</t>
  </si>
  <si>
    <t>- Le taux 0% est toujours supporté qu'il soit dans cette liste ou non</t>
  </si>
  <si>
    <t>- En dehors du taux 0%, vous pouvez renseigner au maximum 4 taux différents</t>
  </si>
  <si>
    <t>- Si votre lot contient plus de 4 taux différents, ou contient de la TVA proportionnelle, vous devez modifier manuellement la formule de calcul de TVA et de TTC dans le récapitulatif</t>
  </si>
  <si>
    <t>DPGF</t>
  </si>
  <si>
    <t>Extension bâtiment DANY CH Esquirol</t>
  </si>
  <si>
    <t>NM 24.1225</t>
  </si>
  <si>
    <t>19/01/2026</t>
  </si>
  <si>
    <t>PRO-DCE</t>
  </si>
  <si>
    <t>A</t>
  </si>
  <si>
    <t>15, Rue du Dr Raymond Marchand</t>
  </si>
  <si>
    <t>87000 LIMOGES</t>
  </si>
  <si>
    <t>VERSION</t>
  </si>
  <si>
    <t>4.00</t>
  </si>
  <si>
    <t>TYPEDOC</t>
  </si>
  <si>
    <t>SHOWADJU</t>
  </si>
  <si>
    <t>RECAPSIMPLE</t>
  </si>
  <si>
    <t>SHOWMONTANTS</t>
  </si>
  <si>
    <t>SHOWQUANTITES</t>
  </si>
  <si>
    <t>MONTANTSSURTETE</t>
  </si>
  <si>
    <t>MARGE</t>
  </si>
  <si>
    <t>RECAPLOCNIV9</t>
  </si>
  <si>
    <t>LIST_VALIDATION_CHECKBOX</t>
  </si>
  <si>
    <t>X</t>
  </si>
  <si>
    <t>LOCALISE</t>
  </si>
  <si>
    <t>SRC</t>
  </si>
  <si>
    <t>DVS_APP</t>
  </si>
  <si>
    <t>Coordonnées entreprise</t>
  </si>
  <si>
    <t>Nom de l'entreprise</t>
  </si>
  <si>
    <t>Nom du contact</t>
  </si>
  <si>
    <t>Adresse postale</t>
  </si>
  <si>
    <t>Code postal</t>
  </si>
  <si>
    <t>Ville</t>
  </si>
  <si>
    <t>Localité</t>
  </si>
  <si>
    <t>Boîte postale</t>
  </si>
  <si>
    <t>Téléphone</t>
  </si>
  <si>
    <t>9.</t>
  </si>
  <si>
    <t>Fax</t>
  </si>
  <si>
    <t>Tél. Portable</t>
  </si>
  <si>
    <t>E-mail</t>
  </si>
  <si>
    <t xml:space="preserve">Observation : </t>
  </si>
  <si>
    <t>Prestations supplémentaires</t>
  </si>
  <si>
    <t>Titre de la prestation</t>
  </si>
  <si>
    <t>Unité</t>
  </si>
  <si>
    <t>Quantité</t>
  </si>
  <si>
    <t>Prix unitaire</t>
  </si>
  <si>
    <t>Prix total</t>
  </si>
</sst>
</file>

<file path=xl/styles.xml><?xml version="1.0" encoding="utf-8"?>
<styleSheet xmlns="http://schemas.openxmlformats.org/spreadsheetml/2006/main">
  <numFmts count="7">
    <numFmt numFmtId="164" formatCode="#,##0"/>
    <numFmt numFmtId="165" formatCode="#,##0.00"/>
    <numFmt numFmtId="166" formatCode="0.00%"/>
    <numFmt numFmtId="167" formatCode="#,##0.00\ [$€];[Red]-#,##0.00\ [$€]"/>
    <numFmt numFmtId="168" formatCode="#,##0.000"/>
    <numFmt numFmtId="169" formatCode="00000"/>
    <numFmt numFmtId="170" formatCode="0#&quot; &quot;##&quot; &quot;##&quot; &quot;##&quot; &quot;##"/>
  </numFmts>
  <fonts count="25">
    <font>
      <sz val="11"/>
      <color theme="1"/>
      <name val="Calibri"/>
      <family val="2"/>
      <scheme val="minor"/>
    </font>
    <font>
      <sz val="8"/>
      <color theme="1"/>
      <name val="Arial"/>
      <family val="2"/>
    </font>
    <font>
      <sz val="14"/>
      <color theme="1"/>
      <name val="Arial"/>
      <family val="2"/>
    </font>
    <font>
      <b/>
      <sz val="9"/>
      <color theme="1"/>
      <name val="Arial"/>
      <family val="2"/>
    </font>
    <font>
      <b/>
      <sz val="14"/>
      <color theme="1"/>
      <name val="Arial"/>
      <family val="2"/>
    </font>
    <font>
      <sz val="7"/>
      <color theme="1"/>
      <name val="Arial"/>
      <family val="2"/>
    </font>
    <font>
      <sz val="10"/>
      <color theme="1"/>
      <name val="Arial"/>
      <family val="2"/>
    </font>
    <font>
      <sz val="7"/>
      <color rgb="FF000000"/>
      <name val="Arial"/>
      <family val="2"/>
    </font>
    <font>
      <b/>
      <u/>
      <sz val="12"/>
      <color rgb="FF000000"/>
      <name val="Arial"/>
      <family val="2"/>
    </font>
    <font>
      <b/>
      <sz val="11"/>
      <color rgb="FF000000"/>
      <name val="Arial"/>
      <family val="2"/>
    </font>
    <font>
      <sz val="6"/>
      <color rgb="FF000000"/>
      <name val="Arial"/>
      <family val="2"/>
    </font>
    <font>
      <b/>
      <sz val="8"/>
      <color rgb="FF000000"/>
      <name val="Arial"/>
      <family val="2"/>
    </font>
    <font>
      <b/>
      <sz val="8"/>
      <color rgb="FF000000"/>
      <name val="Arial"/>
      <family val="2"/>
    </font>
    <font>
      <sz val="8"/>
      <color rgb="FF000000"/>
      <name val="Arial"/>
      <family val="2"/>
    </font>
    <font>
      <b/>
      <sz val="10"/>
      <color rgb="FF000000"/>
      <name val="Arial"/>
      <family val="2"/>
    </font>
    <font>
      <b/>
      <sz val="10"/>
      <color rgb="FF000000"/>
      <name val="Arial"/>
      <family val="2"/>
    </font>
    <font>
      <u/>
      <sz val="10"/>
      <color rgb="FF000000"/>
      <name val="Arial"/>
      <family val="2"/>
    </font>
    <font>
      <i/>
      <sz val="8"/>
      <color rgb="FF000000"/>
      <name val="Arial"/>
      <family val="2"/>
    </font>
    <font>
      <b/>
      <sz val="9"/>
      <color rgb="FF000000"/>
      <name val="Arial"/>
      <family val="2"/>
    </font>
    <font>
      <b/>
      <u/>
      <sz val="12"/>
      <color theme="1"/>
      <name val="Arial"/>
      <family val="2"/>
    </font>
    <font>
      <b/>
      <u/>
      <sz val="10"/>
      <color theme="1"/>
      <name val="Arial"/>
      <family val="2"/>
    </font>
    <font>
      <b/>
      <sz val="10"/>
      <color theme="1"/>
      <name val="Arial"/>
      <family val="2"/>
    </font>
    <font>
      <sz val="9"/>
      <color theme="1"/>
      <name val="Arial"/>
      <family val="2"/>
    </font>
    <font>
      <b/>
      <sz val="12"/>
      <color theme="1"/>
      <name val="Arial"/>
      <family val="2"/>
    </font>
    <font>
      <sz val="8"/>
      <color indexed="81"/>
      <name val="Tahoma"/>
      <family val="2"/>
    </font>
  </fonts>
  <fills count="3">
    <fill>
      <patternFill patternType="none"/>
    </fill>
    <fill>
      <patternFill patternType="gray125"/>
    </fill>
    <fill>
      <patternFill patternType="solid">
        <fgColor rgb="FFDFDFDF"/>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ck">
        <color auto="1"/>
      </left>
      <right style="thick">
        <color auto="1"/>
      </right>
      <top style="thick">
        <color auto="1"/>
      </top>
      <bottom style="thick">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112">
    <xf numFmtId="0" fontId="0" fillId="0" borderId="0" xfId="0"/>
    <xf numFmtId="0" fontId="1" fillId="2" borderId="1" xfId="0" applyFont="1" applyFill="1" applyBorder="1" applyAlignment="1">
      <alignment vertical="top" wrapText="1"/>
    </xf>
    <xf numFmtId="0" fontId="1" fillId="2" borderId="2" xfId="0" applyFont="1" applyFill="1" applyBorder="1" applyAlignment="1">
      <alignment vertical="top" wrapText="1"/>
    </xf>
    <xf numFmtId="0" fontId="1" fillId="0" borderId="2" xfId="0" applyFont="1" applyBorder="1" applyAlignment="1">
      <alignment vertical="top" wrapText="1"/>
    </xf>
    <xf numFmtId="0" fontId="1" fillId="0" borderId="3" xfId="0" applyFont="1" applyBorder="1" applyAlignment="1">
      <alignment vertical="top" wrapText="1"/>
    </xf>
    <xf numFmtId="0" fontId="1" fillId="2" borderId="4" xfId="0" applyFont="1" applyFill="1" applyBorder="1" applyAlignment="1">
      <alignment vertical="top" wrapText="1"/>
    </xf>
    <xf numFmtId="0" fontId="1" fillId="2" borderId="0" xfId="0" applyFont="1" applyFill="1" applyAlignment="1">
      <alignment vertical="top" wrapText="1"/>
    </xf>
    <xf numFmtId="0" fontId="1" fillId="0" borderId="0" xfId="0" applyFont="1" applyAlignment="1">
      <alignment vertical="top" wrapText="1"/>
    </xf>
    <xf numFmtId="0" fontId="1" fillId="0" borderId="5" xfId="0" applyFont="1" applyBorder="1" applyAlignment="1">
      <alignment vertical="top" wrapText="1"/>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5" fillId="2" borderId="4" xfId="0" applyFont="1" applyFill="1" applyBorder="1" applyAlignment="1">
      <alignment vertical="top"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6" fillId="0" borderId="9" xfId="0" applyFont="1" applyBorder="1" applyAlignment="1">
      <alignment horizontal="center" vertical="center" wrapText="1"/>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horizontal="center" vertical="top" wrapText="1"/>
    </xf>
    <xf numFmtId="0" fontId="7" fillId="0" borderId="10" xfId="0" applyFont="1" applyBorder="1" applyAlignment="1">
      <alignment vertical="top" wrapText="1"/>
    </xf>
    <xf numFmtId="0" fontId="8" fillId="0" borderId="10" xfId="0" applyFont="1" applyBorder="1" applyAlignment="1">
      <alignment vertical="top" wrapText="1"/>
    </xf>
    <xf numFmtId="0" fontId="9" fillId="0" borderId="10" xfId="0" applyFont="1" applyBorder="1" applyAlignment="1">
      <alignment vertical="top" wrapText="1"/>
    </xf>
    <xf numFmtId="0" fontId="10" fillId="0" borderId="10" xfId="0" applyFont="1" applyBorder="1" applyAlignment="1">
      <alignment vertical="top" wrapText="1"/>
    </xf>
    <xf numFmtId="0" fontId="11" fillId="0" borderId="10" xfId="0" applyFont="1" applyBorder="1" applyAlignment="1">
      <alignment vertical="top" wrapText="1"/>
    </xf>
    <xf numFmtId="0" fontId="1" fillId="0" borderId="10" xfId="0" applyFont="1" applyBorder="1" applyAlignment="1">
      <alignment vertical="top" wrapText="1"/>
    </xf>
    <xf numFmtId="0" fontId="12" fillId="0" borderId="9" xfId="0" applyFont="1" applyBorder="1" applyAlignment="1">
      <alignment horizontal="right" vertical="top" wrapText="1"/>
    </xf>
    <xf numFmtId="164" fontId="12" fillId="0" borderId="9" xfId="0" applyNumberFormat="1" applyFont="1" applyBorder="1" applyAlignment="1">
      <alignment horizontal="right" vertical="top" wrapText="1"/>
    </xf>
    <xf numFmtId="164" fontId="12" fillId="0" borderId="11" xfId="0" applyNumberFormat="1" applyFont="1" applyBorder="1" applyAlignment="1" applyProtection="1">
      <alignment horizontal="right" vertical="top" wrapText="1"/>
      <protection locked="0"/>
    </xf>
    <xf numFmtId="165" fontId="13" fillId="0" borderId="11" xfId="0" applyNumberFormat="1" applyFont="1" applyBorder="1" applyAlignment="1" applyProtection="1">
      <alignment vertical="top" wrapText="1"/>
      <protection locked="0"/>
    </xf>
    <xf numFmtId="165" fontId="13" fillId="0" borderId="9" xfId="0" applyNumberFormat="1" applyFont="1" applyBorder="1" applyAlignment="1">
      <alignment vertical="top" wrapText="1"/>
    </xf>
    <xf numFmtId="166" fontId="5" fillId="0" borderId="0" xfId="0" applyNumberFormat="1" applyFont="1" applyAlignment="1">
      <alignment horizontal="right" vertical="top" wrapText="1"/>
    </xf>
    <xf numFmtId="0" fontId="14" fillId="0" borderId="1" xfId="0" applyFont="1" applyBorder="1" applyAlignment="1">
      <alignment vertical="top" wrapText="1"/>
    </xf>
    <xf numFmtId="0" fontId="14" fillId="0" borderId="2" xfId="0" applyFont="1" applyBorder="1" applyAlignment="1">
      <alignment vertical="top" wrapText="1"/>
    </xf>
    <xf numFmtId="0" fontId="14" fillId="0" borderId="2" xfId="0" applyFont="1" applyBorder="1" applyAlignment="1">
      <alignment horizontal="right" vertical="top" wrapText="1"/>
    </xf>
    <xf numFmtId="0" fontId="14" fillId="0" borderId="3" xfId="0" applyFont="1" applyBorder="1" applyAlignment="1">
      <alignment horizontal="right" vertical="top" wrapText="1"/>
    </xf>
    <xf numFmtId="0" fontId="1" fillId="0" borderId="4" xfId="0" applyFont="1" applyBorder="1" applyAlignment="1">
      <alignment vertical="top" wrapText="1"/>
    </xf>
    <xf numFmtId="0" fontId="14" fillId="0" borderId="6" xfId="0" applyFont="1" applyBorder="1" applyAlignment="1">
      <alignment vertical="top" wrapText="1"/>
    </xf>
    <xf numFmtId="0" fontId="14" fillId="0" borderId="7" xfId="0" applyFont="1" applyBorder="1" applyAlignment="1">
      <alignment vertical="top" wrapText="1"/>
    </xf>
    <xf numFmtId="167" fontId="14" fillId="0" borderId="7" xfId="0" applyNumberFormat="1" applyFont="1" applyBorder="1" applyAlignment="1">
      <alignment horizontal="right" vertical="top" wrapText="1"/>
    </xf>
    <xf numFmtId="167" fontId="14" fillId="0" borderId="8" xfId="0" applyNumberFormat="1" applyFont="1" applyBorder="1" applyAlignment="1">
      <alignment horizontal="right" vertical="top" wrapText="1"/>
    </xf>
    <xf numFmtId="0" fontId="14" fillId="0" borderId="4" xfId="0" applyFont="1" applyBorder="1" applyAlignment="1">
      <alignment vertical="top" wrapText="1"/>
    </xf>
    <xf numFmtId="0" fontId="14" fillId="0" borderId="0" xfId="0" applyFont="1" applyAlignment="1">
      <alignment vertical="top" wrapText="1"/>
    </xf>
    <xf numFmtId="167" fontId="14" fillId="0" borderId="0" xfId="0" applyNumberFormat="1" applyFont="1" applyAlignment="1">
      <alignment horizontal="right" vertical="top" wrapText="1"/>
    </xf>
    <xf numFmtId="167" fontId="14" fillId="0" borderId="5" xfId="0" applyNumberFormat="1" applyFont="1" applyBorder="1" applyAlignment="1">
      <alignment horizontal="right" vertical="top" wrapText="1"/>
    </xf>
    <xf numFmtId="165" fontId="12" fillId="0" borderId="9" xfId="0" applyNumberFormat="1" applyFont="1" applyBorder="1" applyAlignment="1">
      <alignment horizontal="right" vertical="top" wrapText="1"/>
    </xf>
    <xf numFmtId="165" fontId="12" fillId="0" borderId="11" xfId="0" applyNumberFormat="1" applyFont="1" applyBorder="1" applyAlignment="1" applyProtection="1">
      <alignment horizontal="right" vertical="top" wrapText="1"/>
      <protection locked="0"/>
    </xf>
    <xf numFmtId="168" fontId="12" fillId="0" borderId="9" xfId="0" applyNumberFormat="1" applyFont="1" applyBorder="1" applyAlignment="1">
      <alignment horizontal="right" vertical="top" wrapText="1"/>
    </xf>
    <xf numFmtId="168" fontId="12" fillId="0" borderId="11" xfId="0" applyNumberFormat="1" applyFont="1" applyBorder="1" applyAlignment="1" applyProtection="1">
      <alignment horizontal="right" vertical="top" wrapText="1"/>
      <protection locked="0"/>
    </xf>
    <xf numFmtId="0" fontId="15" fillId="0" borderId="10" xfId="0" applyFont="1" applyBorder="1" applyAlignment="1">
      <alignment vertical="top" wrapText="1"/>
    </xf>
    <xf numFmtId="0" fontId="1" fillId="0" borderId="0" xfId="0" applyFont="1" applyAlignment="1">
      <alignment vertical="top"/>
    </xf>
    <xf numFmtId="0" fontId="16" fillId="0" borderId="10" xfId="0" applyFont="1" applyBorder="1" applyAlignment="1">
      <alignment vertical="top" wrapText="1"/>
    </xf>
    <xf numFmtId="0" fontId="17" fillId="0" borderId="10" xfId="0" applyFont="1" applyBorder="1" applyAlignment="1">
      <alignment vertical="top" wrapText="1"/>
    </xf>
    <xf numFmtId="0" fontId="18" fillId="0" borderId="10" xfId="0" applyFont="1" applyBorder="1" applyAlignment="1">
      <alignment vertical="top" wrapText="1"/>
    </xf>
    <xf numFmtId="0" fontId="13" fillId="0" borderId="10" xfId="0" applyFont="1" applyBorder="1" applyAlignment="1">
      <alignment vertical="top" wrapText="1"/>
    </xf>
    <xf numFmtId="0" fontId="19" fillId="0" borderId="2" xfId="0" applyFont="1" applyBorder="1" applyAlignment="1">
      <alignment horizontal="center" vertical="top" wrapText="1"/>
    </xf>
    <xf numFmtId="0" fontId="20" fillId="0" borderId="0" xfId="0" applyFont="1" applyAlignment="1">
      <alignment horizontal="center" vertical="top" wrapText="1"/>
    </xf>
    <xf numFmtId="0" fontId="21" fillId="0" borderId="0" xfId="0" applyFont="1" applyAlignment="1">
      <alignment horizontal="left" vertical="top" wrapText="1"/>
    </xf>
    <xf numFmtId="0" fontId="21" fillId="0" borderId="0" xfId="0" applyFont="1" applyAlignment="1">
      <alignment vertical="top" wrapText="1"/>
    </xf>
    <xf numFmtId="167" fontId="21" fillId="0" borderId="0" xfId="0" applyNumberFormat="1" applyFont="1" applyAlignment="1">
      <alignment horizontal="right" vertical="top" wrapText="1"/>
    </xf>
    <xf numFmtId="0" fontId="22" fillId="0" borderId="0" xfId="0" applyFont="1" applyAlignment="1">
      <alignment horizontal="left" vertical="top" indent="1" wrapText="1"/>
    </xf>
    <xf numFmtId="0" fontId="22" fillId="0" borderId="0" xfId="0" applyFont="1" applyAlignment="1">
      <alignment vertical="top" wrapText="1"/>
    </xf>
    <xf numFmtId="167" fontId="22" fillId="0" borderId="0" xfId="0" applyNumberFormat="1" applyFont="1" applyAlignment="1">
      <alignment horizontal="right" vertical="top" indent="1" wrapText="1"/>
    </xf>
    <xf numFmtId="167" fontId="22" fillId="0" borderId="0" xfId="0" applyNumberFormat="1" applyFont="1" applyAlignment="1">
      <alignment horizontal="right" vertical="top" wrapText="1"/>
    </xf>
    <xf numFmtId="0" fontId="21" fillId="0" borderId="12" xfId="0" applyFont="1" applyBorder="1" applyAlignment="1">
      <alignment vertical="top" wrapText="1"/>
    </xf>
    <xf numFmtId="0" fontId="21" fillId="0" borderId="13" xfId="0" applyFont="1" applyBorder="1" applyAlignment="1">
      <alignment vertical="top" wrapText="1"/>
    </xf>
    <xf numFmtId="0" fontId="1" fillId="0" borderId="13" xfId="0" applyFont="1" applyBorder="1" applyAlignment="1">
      <alignment vertical="top" wrapText="1"/>
    </xf>
    <xf numFmtId="0" fontId="1" fillId="0" borderId="14" xfId="0" applyFont="1" applyBorder="1" applyAlignment="1">
      <alignment vertical="top" wrapText="1"/>
    </xf>
    <xf numFmtId="0" fontId="1" fillId="0" borderId="15" xfId="0" applyFont="1" applyBorder="1" applyAlignment="1">
      <alignment vertical="top" wrapText="1"/>
    </xf>
    <xf numFmtId="0" fontId="1" fillId="0" borderId="16" xfId="0" applyFont="1" applyBorder="1" applyAlignment="1">
      <alignment vertical="top" wrapText="1"/>
    </xf>
    <xf numFmtId="0" fontId="3" fillId="0" borderId="17" xfId="0" applyFont="1" applyBorder="1" applyAlignment="1">
      <alignment vertical="top" wrapText="1"/>
    </xf>
    <xf numFmtId="167" fontId="3" fillId="0" borderId="0" xfId="0" applyNumberFormat="1" applyFont="1" applyAlignment="1">
      <alignment vertical="top" wrapText="1"/>
    </xf>
    <xf numFmtId="167" fontId="1" fillId="0" borderId="0" xfId="0" applyNumberFormat="1" applyFont="1" applyAlignment="1">
      <alignment vertical="top" wrapText="1"/>
    </xf>
    <xf numFmtId="167" fontId="1" fillId="0" borderId="18" xfId="0" applyNumberFormat="1" applyFont="1" applyBorder="1" applyAlignment="1">
      <alignment vertical="top" wrapText="1"/>
    </xf>
    <xf numFmtId="0" fontId="3" fillId="0" borderId="19" xfId="0" applyFont="1" applyBorder="1" applyAlignment="1">
      <alignment vertical="top" wrapText="1"/>
    </xf>
    <xf numFmtId="0" fontId="1" fillId="0" borderId="20" xfId="0" applyFont="1" applyBorder="1" applyAlignment="1">
      <alignment vertical="top" wrapText="1"/>
    </xf>
    <xf numFmtId="167" fontId="3" fillId="0" borderId="20" xfId="0" applyNumberFormat="1" applyFont="1" applyBorder="1" applyAlignment="1">
      <alignment vertical="top" wrapText="1"/>
    </xf>
    <xf numFmtId="167" fontId="1" fillId="0" borderId="20" xfId="0" applyNumberFormat="1" applyFont="1" applyBorder="1" applyAlignment="1">
      <alignment vertical="top" wrapText="1"/>
    </xf>
    <xf numFmtId="167" fontId="1" fillId="0" borderId="21" xfId="0" applyNumberFormat="1" applyFont="1" applyBorder="1" applyAlignment="1">
      <alignment vertical="top" wrapText="1"/>
    </xf>
    <xf numFmtId="0" fontId="3" fillId="0" borderId="0" xfId="0" applyFont="1" applyAlignment="1">
      <alignment vertical="top" wrapText="1"/>
    </xf>
    <xf numFmtId="0" fontId="22" fillId="0" borderId="20" xfId="0" applyFont="1" applyBorder="1" applyAlignment="1">
      <alignment vertical="top" wrapText="1"/>
    </xf>
    <xf numFmtId="167" fontId="22" fillId="0" borderId="0" xfId="0" applyNumberFormat="1" applyFont="1" applyAlignment="1">
      <alignment vertical="top" wrapText="1"/>
    </xf>
    <xf numFmtId="167" fontId="3" fillId="0" borderId="0" xfId="0" applyNumberFormat="1" applyFont="1" applyAlignment="1">
      <alignment horizontal="right" vertical="top" wrapText="1"/>
    </xf>
    <xf numFmtId="0" fontId="22" fillId="0" borderId="0" xfId="0" applyFont="1" applyAlignment="1">
      <alignment horizontal="right" vertical="top" wrapText="1"/>
    </xf>
    <xf numFmtId="0" fontId="3" fillId="0" borderId="2" xfId="0" applyFont="1" applyBorder="1" applyAlignment="1">
      <alignment vertical="top" wrapText="1"/>
    </xf>
    <xf numFmtId="0" fontId="6" fillId="0" borderId="0" xfId="0" applyFont="1" applyAlignment="1">
      <alignment vertical="top" wrapText="1"/>
    </xf>
    <xf numFmtId="0" fontId="1" fillId="0" borderId="22" xfId="0" applyFont="1" applyBorder="1" applyAlignment="1">
      <alignment vertical="top" wrapText="1"/>
    </xf>
    <xf numFmtId="0" fontId="6" fillId="0" borderId="0" xfId="0" applyFont="1" applyAlignment="1">
      <alignment horizontal="left" vertical="top" wrapText="1"/>
    </xf>
    <xf numFmtId="0" fontId="6" fillId="0" borderId="0" xfId="0" applyFont="1" applyAlignment="1">
      <alignment horizontal="right" vertical="top" wrapText="1"/>
    </xf>
    <xf numFmtId="0" fontId="6" fillId="0" borderId="9" xfId="0" applyFont="1" applyBorder="1" applyAlignment="1">
      <alignment vertical="top" wrapText="1"/>
    </xf>
    <xf numFmtId="166" fontId="6" fillId="0" borderId="23" xfId="0" applyNumberFormat="1" applyFont="1" applyBorder="1" applyAlignment="1">
      <alignment horizontal="right" vertical="top" wrapText="1"/>
    </xf>
    <xf numFmtId="0" fontId="6" fillId="0" borderId="0" xfId="0" applyFont="1" applyAlignment="1">
      <alignment vertical="top"/>
    </xf>
    <xf numFmtId="166" fontId="6" fillId="0" borderId="10" xfId="0" applyNumberFormat="1" applyFont="1" applyBorder="1" applyAlignment="1">
      <alignment horizontal="right" vertical="top" wrapText="1"/>
    </xf>
    <xf numFmtId="166" fontId="6" fillId="0" borderId="24" xfId="0" applyNumberFormat="1" applyFont="1" applyBorder="1" applyAlignment="1">
      <alignment horizontal="right" vertical="top" wrapText="1"/>
    </xf>
    <xf numFmtId="0" fontId="21" fillId="0" borderId="0" xfId="0" applyFont="1" applyAlignment="1">
      <alignment horizontal="center" vertical="top" wrapText="1"/>
    </xf>
    <xf numFmtId="0" fontId="6" fillId="0" borderId="11" xfId="0" applyFont="1" applyBorder="1" applyAlignment="1" applyProtection="1">
      <alignment vertical="top" wrapText="1"/>
      <protection locked="0"/>
    </xf>
    <xf numFmtId="169" fontId="6" fillId="0" borderId="11" xfId="0" applyNumberFormat="1" applyFont="1" applyBorder="1" applyAlignment="1" applyProtection="1">
      <alignment vertical="top" wrapText="1"/>
      <protection locked="0"/>
    </xf>
    <xf numFmtId="170" fontId="6" fillId="0" borderId="11" xfId="0" applyNumberFormat="1" applyFont="1" applyBorder="1" applyAlignment="1" applyProtection="1">
      <alignment vertical="top" wrapText="1"/>
      <protection locked="0"/>
    </xf>
    <xf numFmtId="0" fontId="23" fillId="0" borderId="0" xfId="0" applyFont="1" applyAlignment="1">
      <alignment horizontal="center" vertical="top" wrapText="1"/>
    </xf>
    <xf numFmtId="0" fontId="6" fillId="0" borderId="0" xfId="0" applyFont="1" applyAlignment="1">
      <alignment horizontal="center" vertical="top" wrapText="1"/>
    </xf>
    <xf numFmtId="0" fontId="6" fillId="0" borderId="11" xfId="0" applyFont="1" applyBorder="1" applyAlignment="1" applyProtection="1">
      <alignment horizontal="left" vertical="top" wrapText="1"/>
      <protection locked="0"/>
    </xf>
    <xf numFmtId="0" fontId="6" fillId="0" borderId="11" xfId="0" applyFont="1" applyBorder="1" applyAlignment="1" applyProtection="1">
      <alignment horizontal="center" vertical="top" wrapText="1"/>
      <protection locked="0"/>
    </xf>
    <xf numFmtId="168" fontId="6" fillId="0" borderId="11" xfId="0" applyNumberFormat="1" applyFont="1" applyBorder="1" applyAlignment="1" applyProtection="1">
      <alignment horizontal="right" vertical="top" wrapText="1"/>
      <protection locked="0"/>
    </xf>
    <xf numFmtId="167" fontId="6" fillId="0" borderId="11" xfId="0" applyNumberFormat="1" applyFont="1" applyBorder="1" applyAlignment="1" applyProtection="1">
      <alignment horizontal="right" vertical="top" wrapText="1"/>
      <protection locked="0"/>
    </xf>
    <xf numFmtId="167" fontId="6" fillId="0" borderId="9" xfId="0" applyNumberFormat="1" applyFont="1" applyBorder="1" applyAlignment="1">
      <alignment horizontal="righ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485775</xdr:colOff>
      <xdr:row>1</xdr:row>
      <xdr:rowOff>0</xdr:rowOff>
    </xdr:from>
    <xdr:to>
      <xdr:col>6</xdr:col>
      <xdr:colOff>355382</xdr:colOff>
      <xdr:row>9</xdr:row>
      <xdr:rowOff>114171</xdr:rowOff>
    </xdr:to>
    <xdr:pic>
      <xdr:nvPicPr>
        <xdr:cNvPr id="2" name="Picture 1" descr="{173f351c-726f-4a9c-af55-bed075746c39}"/>
        <xdr:cNvPicPr>
          <a:picLocks noChangeAspect="1"/>
        </xdr:cNvPicPr>
      </xdr:nvPicPr>
      <xdr:blipFill>
        <a:blip xmlns:r="http://schemas.openxmlformats.org/officeDocument/2006/relationships" r:embed="rId1"/>
        <a:stretch>
          <a:fillRect/>
        </a:stretch>
      </xdr:blipFill>
      <xdr:spPr>
        <a:xfrm>
          <a:off x="4371975" y="114300"/>
          <a:ext cx="726857" cy="102857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sheetPr>
    <outlinePr summaryBelow="0" summaryRight="0"/>
    <pageSetUpPr fitToPage="1"/>
  </sheetPr>
  <dimension ref="B1:I87"/>
  <sheetViews>
    <sheetView showGridLines="0" workbookViewId="0"/>
  </sheetViews>
  <sheetFormatPr defaultRowHeight="9.001125" customHeight="1"/>
  <cols>
    <col min="1" max="1" width="0.140625" customWidth="1"/>
    <col min="2" max="2" width="10.140625" customWidth="1"/>
    <col min="3" max="3" width="31.28515625" customWidth="1"/>
    <col min="4" max="4" width="2.28515625" customWidth="1"/>
    <col min="5" max="5" width="14.42578125" customWidth="1"/>
    <col min="6" max="6" width="12.85546875" customWidth="1"/>
    <col min="7" max="7" width="12.42578125" customWidth="1"/>
    <col min="8" max="8" width="14.5703125" customWidth="1"/>
    <col min="9" max="9" width="2.140625" customWidth="1"/>
    <col min="10" max="69" width="10.7109375" customWidth="1"/>
  </cols>
  <sheetData>
    <row r="1" spans="2:9" ht="9.00113" customHeight="1">
      <c r="B1" s="1"/>
      <c r="C1" s="2"/>
      <c r="D1" s="3"/>
      <c r="E1" s="3"/>
      <c r="F1" s="3"/>
      <c r="G1" s="3"/>
      <c r="H1" s="3"/>
      <c r="I1" s="4"/>
    </row>
    <row r="2" spans="2:9" ht="9.00113" customHeight="1">
      <c r="B2" s="5"/>
      <c r="C2" s="6"/>
      <c r="D2" s="7"/>
      <c r="E2" s="7"/>
      <c r="F2" s="7"/>
      <c r="G2" s="7"/>
      <c r="H2" s="7"/>
      <c r="I2" s="8"/>
    </row>
    <row r="3" spans="2:9" ht="9.00113" customHeight="1">
      <c r="B3" s="5"/>
      <c r="C3" s="6"/>
      <c r="D3" s="7"/>
      <c r="E3" s="7"/>
      <c r="F3" s="7"/>
      <c r="G3" s="7"/>
      <c r="H3" s="7"/>
      <c r="I3" s="8"/>
    </row>
    <row r="4" spans="2:9" ht="9.00113" customHeight="1">
      <c r="B4" s="5"/>
      <c r="C4" s="6"/>
      <c r="D4" s="7"/>
      <c r="E4" s="7"/>
      <c r="F4" s="7"/>
      <c r="G4" s="7"/>
      <c r="H4" s="7"/>
      <c r="I4" s="8"/>
    </row>
    <row r="5" spans="2:9" ht="9.00113" customHeight="1">
      <c r="B5" s="5"/>
      <c r="C5" s="6"/>
      <c r="D5" s="7"/>
      <c r="E5" s="7"/>
      <c r="F5" s="7"/>
      <c r="G5" s="7"/>
      <c r="H5" s="7"/>
      <c r="I5" s="8"/>
    </row>
    <row r="6" spans="2:9" ht="9.00113" customHeight="1">
      <c r="B6" s="5"/>
      <c r="C6" s="6"/>
      <c r="D6" s="7"/>
      <c r="E6" s="7"/>
      <c r="F6" s="7"/>
      <c r="G6" s="7"/>
      <c r="H6" s="7"/>
      <c r="I6" s="8"/>
    </row>
    <row r="7" spans="2:9" ht="9.00113" customHeight="1">
      <c r="B7" s="5"/>
      <c r="C7" s="6"/>
      <c r="D7" s="7"/>
      <c r="E7" s="7"/>
      <c r="F7" s="7"/>
      <c r="G7" s="7"/>
      <c r="H7" s="7"/>
      <c r="I7" s="8"/>
    </row>
    <row r="8" spans="2:9" ht="9.00113" customHeight="1">
      <c r="B8" s="5"/>
      <c r="C8" s="6"/>
      <c r="D8" s="7"/>
      <c r="E8" s="7"/>
      <c r="F8" s="7"/>
      <c r="G8" s="7"/>
      <c r="H8" s="7"/>
      <c r="I8" s="8"/>
    </row>
    <row r="9" spans="2:9" ht="9.00113" customHeight="1">
      <c r="B9" s="5"/>
      <c r="C9" s="6"/>
      <c r="D9" s="7"/>
      <c r="E9" s="7"/>
      <c r="F9" s="7"/>
      <c r="G9" s="7"/>
      <c r="H9" s="7"/>
      <c r="I9" s="8"/>
    </row>
    <row r="10" spans="2:9" ht="9.00113" customHeight="1">
      <c r="B10" s="5"/>
      <c r="C10" s="6"/>
      <c r="D10" s="7"/>
      <c r="E10" s="7"/>
      <c r="F10" s="7"/>
      <c r="G10" s="7"/>
      <c r="H10" s="7"/>
      <c r="I10" s="8"/>
    </row>
    <row r="11" spans="2:9" ht="9.00113" customHeight="1">
      <c r="B11" s="5"/>
      <c r="C11" s="6"/>
      <c r="D11" s="7"/>
      <c r="E11" s="9">
        <f>IF('Paramètres'!C5&lt;&gt;"",'Paramètres'!C5,"")</f>
        <v/>
      </c>
      <c r="F11" s="9"/>
      <c r="G11" s="9"/>
      <c r="H11" s="9"/>
      <c r="I11" s="8"/>
    </row>
    <row r="12" spans="2:9" ht="9.00113" customHeight="1">
      <c r="B12" s="5"/>
      <c r="C12" s="6"/>
      <c r="D12" s="7"/>
      <c r="E12" s="9"/>
      <c r="F12" s="9"/>
      <c r="G12" s="9"/>
      <c r="H12" s="9"/>
      <c r="I12" s="8"/>
    </row>
    <row r="13" spans="2:9" ht="9.00113" customHeight="1">
      <c r="B13" s="5"/>
      <c r="C13" s="6"/>
      <c r="D13" s="7"/>
      <c r="E13" s="9"/>
      <c r="F13" s="9"/>
      <c r="G13" s="9"/>
      <c r="H13" s="9"/>
      <c r="I13" s="8"/>
    </row>
    <row r="14" spans="2:9" ht="9.00113" customHeight="1">
      <c r="B14" s="5"/>
      <c r="C14" s="6"/>
      <c r="D14" s="7"/>
      <c r="E14" s="9"/>
      <c r="F14" s="9"/>
      <c r="G14" s="9"/>
      <c r="H14" s="9"/>
      <c r="I14" s="8"/>
    </row>
    <row r="15" spans="2:9" ht="9.00113" customHeight="1">
      <c r="B15" s="5"/>
      <c r="C15" s="6"/>
      <c r="D15" s="7"/>
      <c r="E15" s="9"/>
      <c r="F15" s="9"/>
      <c r="G15" s="9"/>
      <c r="H15" s="9"/>
      <c r="I15" s="8"/>
    </row>
    <row r="16" spans="2:9" ht="9.00113" customHeight="1">
      <c r="B16" s="5"/>
      <c r="C16" s="6"/>
      <c r="D16" s="7"/>
      <c r="E16" s="9"/>
      <c r="F16" s="9"/>
      <c r="G16" s="9"/>
      <c r="H16" s="9"/>
      <c r="I16" s="8"/>
    </row>
    <row r="17" spans="2:9" ht="9.00113" customHeight="1">
      <c r="B17" s="5"/>
      <c r="C17" s="6"/>
      <c r="D17" s="7"/>
      <c r="E17" s="9"/>
      <c r="F17" s="9"/>
      <c r="G17" s="9"/>
      <c r="H17" s="9"/>
      <c r="I17" s="8"/>
    </row>
    <row r="18" spans="2:9" ht="9.00113" customHeight="1">
      <c r="B18" s="5"/>
      <c r="C18" s="6"/>
      <c r="D18" s="7"/>
      <c r="E18" s="9"/>
      <c r="F18" s="9"/>
      <c r="G18" s="9"/>
      <c r="H18" s="9"/>
      <c r="I18" s="8"/>
    </row>
    <row r="19" spans="2:9" ht="9.00113" customHeight="1">
      <c r="B19" s="5"/>
      <c r="C19" s="6"/>
      <c r="D19" s="7"/>
      <c r="E19" s="9"/>
      <c r="F19" s="9"/>
      <c r="G19" s="9"/>
      <c r="H19" s="9"/>
      <c r="I19" s="8"/>
    </row>
    <row r="20" spans="2:9" ht="9.00113" customHeight="1">
      <c r="B20" s="5"/>
      <c r="C20" s="6"/>
      <c r="D20" s="7"/>
      <c r="E20" s="9">
        <f>IF('Paramètres'!C24&lt;&gt;"",'Paramètres'!C24,"") &amp; CHAR(10) &amp; IF('Paramètres'!C26&lt;&gt;"",'Paramètres'!C26,"") &amp; CHAR(10) &amp; IF('Paramètres'!C28&lt;&gt;"",'Paramètres'!C28,"")</f>
        <v/>
      </c>
      <c r="F20" s="9"/>
      <c r="G20" s="9"/>
      <c r="H20" s="9"/>
      <c r="I20" s="8"/>
    </row>
    <row r="21" spans="2:9" ht="9.00113" customHeight="1">
      <c r="B21" s="5"/>
      <c r="C21" s="6"/>
      <c r="D21" s="7"/>
      <c r="E21" s="9"/>
      <c r="F21" s="9"/>
      <c r="G21" s="9"/>
      <c r="H21" s="9"/>
      <c r="I21" s="8"/>
    </row>
    <row r="22" spans="2:9" ht="9.00113" customHeight="1">
      <c r="B22" s="5"/>
      <c r="C22" s="6"/>
      <c r="D22" s="7"/>
      <c r="E22" s="9"/>
      <c r="F22" s="9"/>
      <c r="G22" s="9"/>
      <c r="H22" s="9"/>
      <c r="I22" s="8"/>
    </row>
    <row r="23" spans="2:9" ht="9.00113" customHeight="1">
      <c r="B23" s="5"/>
      <c r="C23" s="6"/>
      <c r="D23" s="7"/>
      <c r="E23" s="9"/>
      <c r="F23" s="9"/>
      <c r="G23" s="9"/>
      <c r="H23" s="9"/>
      <c r="I23" s="8"/>
    </row>
    <row r="24" spans="2:9" ht="9.00113" customHeight="1">
      <c r="B24" s="5"/>
      <c r="C24" s="6"/>
      <c r="D24" s="7"/>
      <c r="E24" s="9"/>
      <c r="F24" s="9"/>
      <c r="G24" s="9"/>
      <c r="H24" s="9"/>
      <c r="I24" s="8"/>
    </row>
    <row r="25" spans="2:9" ht="9.00113" customHeight="1">
      <c r="B25" s="5"/>
      <c r="C25" s="6"/>
      <c r="D25" s="7"/>
      <c r="E25" s="9"/>
      <c r="F25" s="9"/>
      <c r="G25" s="9"/>
      <c r="H25" s="9"/>
      <c r="I25" s="8"/>
    </row>
    <row r="26" spans="2:9" ht="9.00113" customHeight="1">
      <c r="B26" s="5"/>
      <c r="C26" s="6"/>
      <c r="D26" s="7"/>
      <c r="E26" s="9"/>
      <c r="F26" s="9"/>
      <c r="G26" s="9"/>
      <c r="H26" s="9"/>
      <c r="I26" s="8"/>
    </row>
    <row r="27" spans="2:9" ht="9.00113" customHeight="1">
      <c r="B27" s="5"/>
      <c r="C27" s="6"/>
      <c r="D27" s="7"/>
      <c r="E27" s="9"/>
      <c r="F27" s="9"/>
      <c r="G27" s="9"/>
      <c r="H27" s="9"/>
      <c r="I27" s="8"/>
    </row>
    <row r="28" spans="2:9" ht="9.00113" customHeight="1">
      <c r="B28" s="5"/>
      <c r="C28" s="6"/>
      <c r="D28" s="7"/>
      <c r="E28" s="7"/>
      <c r="F28" s="7"/>
      <c r="G28" s="7"/>
      <c r="H28" s="7"/>
      <c r="I28" s="8"/>
    </row>
    <row r="29" spans="2:9" ht="9.00113" customHeight="1">
      <c r="B29" s="5"/>
      <c r="C29" s="6"/>
      <c r="D29" s="7"/>
      <c r="E29" s="7"/>
      <c r="F29" s="7"/>
      <c r="G29" s="7"/>
      <c r="H29" s="7"/>
      <c r="I29" s="8"/>
    </row>
    <row r="30" spans="2:9" ht="9.00113" customHeight="1">
      <c r="B30" s="5"/>
      <c r="C30" s="6"/>
      <c r="D30" s="7"/>
      <c r="E30" s="7"/>
      <c r="F30" s="7"/>
      <c r="G30" s="7"/>
      <c r="H30" s="7"/>
      <c r="I30" s="8"/>
    </row>
    <row r="31" spans="2:9" ht="9.00113" customHeight="1">
      <c r="B31" s="5"/>
      <c r="C31" s="6"/>
      <c r="D31" s="7"/>
      <c r="E31" s="7"/>
      <c r="F31" s="7"/>
      <c r="G31" s="7"/>
      <c r="H31" s="7"/>
      <c r="I31" s="8"/>
    </row>
    <row r="32" spans="2:9" ht="9.00113" customHeight="1">
      <c r="B32" s="5"/>
      <c r="C32" s="6"/>
      <c r="D32" s="7"/>
      <c r="E32" s="7"/>
      <c r="F32" s="7"/>
      <c r="G32" s="7"/>
      <c r="H32" s="7"/>
      <c r="I32" s="8"/>
    </row>
    <row r="33" spans="2:9" ht="9.00113" customHeight="1">
      <c r="B33" s="5"/>
      <c r="C33" s="6"/>
      <c r="D33" s="7"/>
      <c r="E33" s="7"/>
      <c r="F33" s="7"/>
      <c r="G33" s="7"/>
      <c r="H33" s="7"/>
      <c r="I33" s="8"/>
    </row>
    <row r="34" spans="2:9" ht="9.00113" customHeight="1">
      <c r="B34" s="5"/>
      <c r="C34" s="6"/>
      <c r="D34" s="7"/>
      <c r="E34" s="7"/>
      <c r="F34" s="7"/>
      <c r="G34" s="7"/>
      <c r="H34" s="7"/>
      <c r="I34" s="8"/>
    </row>
    <row r="35" spans="2:9" ht="9.00113" customHeight="1">
      <c r="B35" s="5"/>
      <c r="C35" s="6"/>
      <c r="D35" s="7"/>
      <c r="E35" s="7"/>
      <c r="F35" s="7"/>
      <c r="G35" s="7"/>
      <c r="H35" s="7"/>
      <c r="I35" s="8"/>
    </row>
    <row r="36" spans="2:9" ht="9.00113" customHeight="1">
      <c r="B36" s="5"/>
      <c r="C36" s="6"/>
      <c r="D36" s="7"/>
      <c r="E36" s="7"/>
      <c r="F36" s="7"/>
      <c r="G36" s="7"/>
      <c r="H36" s="7"/>
      <c r="I36" s="8"/>
    </row>
    <row r="37" spans="2:9" ht="9.00113" customHeight="1">
      <c r="B37" s="5"/>
      <c r="C37" s="6"/>
      <c r="D37" s="7"/>
      <c r="E37" s="7"/>
      <c r="F37" s="7"/>
      <c r="G37" s="7"/>
      <c r="H37" s="7"/>
      <c r="I37" s="8"/>
    </row>
    <row r="38" spans="2:9" ht="9.00113" customHeight="1">
      <c r="B38" s="5"/>
      <c r="C38" s="6"/>
      <c r="D38" s="7"/>
      <c r="E38" s="7"/>
      <c r="F38" s="7"/>
      <c r="G38" s="7"/>
      <c r="H38" s="7"/>
      <c r="I38" s="8"/>
    </row>
    <row r="39" spans="2:9" ht="9.00113" customHeight="1">
      <c r="B39" s="5"/>
      <c r="C39" s="6"/>
      <c r="D39" s="7"/>
      <c r="E39" s="7"/>
      <c r="F39" s="7"/>
      <c r="G39" s="7"/>
      <c r="H39" s="7"/>
      <c r="I39" s="8"/>
    </row>
    <row r="40" spans="2:9" ht="9.00113" customHeight="1">
      <c r="B40" s="5"/>
      <c r="C40" s="6"/>
      <c r="D40" s="7"/>
      <c r="E40" s="7"/>
      <c r="F40" s="7"/>
      <c r="G40" s="7"/>
      <c r="H40" s="7"/>
      <c r="I40" s="8"/>
    </row>
    <row r="41" spans="2:9" ht="9.00113" customHeight="1">
      <c r="B41" s="5"/>
      <c r="C41" s="6"/>
      <c r="D41" s="7"/>
      <c r="E41" s="7"/>
      <c r="F41" s="7"/>
      <c r="G41" s="7"/>
      <c r="H41" s="7"/>
      <c r="I41" s="8"/>
    </row>
    <row r="42" spans="2:9" ht="9.00113" customHeight="1">
      <c r="B42" s="5"/>
      <c r="C42" s="6"/>
      <c r="D42" s="7"/>
      <c r="E42" s="7"/>
      <c r="F42" s="7"/>
      <c r="G42" s="7"/>
      <c r="H42" s="7"/>
      <c r="I42" s="8"/>
    </row>
    <row r="43" spans="2:9" ht="9.00113" customHeight="1">
      <c r="B43" s="5"/>
      <c r="C43" s="6"/>
      <c r="D43" s="7"/>
      <c r="E43" s="7"/>
      <c r="F43" s="7"/>
      <c r="G43" s="7"/>
      <c r="H43" s="7"/>
      <c r="I43" s="8"/>
    </row>
    <row r="44" spans="2:9" ht="9.00113" customHeight="1">
      <c r="B44" s="5"/>
      <c r="C44" s="6"/>
      <c r="D44" s="7"/>
      <c r="E44" s="7"/>
      <c r="F44" s="7"/>
      <c r="G44" s="7"/>
      <c r="H44" s="7"/>
      <c r="I44" s="8"/>
    </row>
    <row r="45" spans="2:9" ht="9.00113" customHeight="1">
      <c r="B45" s="5"/>
      <c r="C45" s="6"/>
      <c r="D45" s="7"/>
      <c r="E45" s="7"/>
      <c r="F45" s="7"/>
      <c r="G45" s="7"/>
      <c r="H45" s="7"/>
      <c r="I45" s="8"/>
    </row>
    <row r="46" spans="2:9" ht="9.00113" customHeight="1">
      <c r="B46" s="5"/>
      <c r="C46" s="6"/>
      <c r="D46" s="7"/>
      <c r="E46" s="7"/>
      <c r="F46" s="7"/>
      <c r="G46" s="7"/>
      <c r="H46" s="7"/>
      <c r="I46" s="8"/>
    </row>
    <row r="47" spans="2:9" ht="9.00113" customHeight="1">
      <c r="B47" s="5"/>
      <c r="C47" s="6"/>
      <c r="D47" s="7"/>
      <c r="E47" s="10" t="s">
        <v>4</v>
      </c>
      <c r="F47" s="7"/>
      <c r="G47" s="7"/>
      <c r="H47" s="7"/>
      <c r="I47" s="8"/>
    </row>
    <row r="48" spans="2:9" ht="9.00113" customHeight="1">
      <c r="B48" s="5"/>
      <c r="C48" s="6"/>
      <c r="D48" s="7"/>
      <c r="E48" s="7"/>
      <c r="F48" s="7"/>
      <c r="G48" s="7"/>
      <c r="H48" s="7"/>
      <c r="I48" s="8"/>
    </row>
    <row r="49" spans="2:9" ht="9.00113" customHeight="1">
      <c r="B49" s="5"/>
      <c r="C49" s="6"/>
      <c r="D49" s="7"/>
      <c r="E49" s="7"/>
      <c r="F49" s="7"/>
      <c r="G49" s="7"/>
      <c r="H49" s="7"/>
      <c r="I49" s="8"/>
    </row>
    <row r="50" spans="2:9" ht="9.00113" customHeight="1">
      <c r="B50" s="5"/>
      <c r="C50" s="6"/>
      <c r="D50" s="7"/>
      <c r="E50" s="7"/>
      <c r="F50" s="7"/>
      <c r="G50" s="7"/>
      <c r="H50" s="7"/>
      <c r="I50" s="8"/>
    </row>
    <row r="51" spans="2:9" ht="9.00113" customHeight="1">
      <c r="B51" s="5"/>
      <c r="C51" s="6"/>
      <c r="D51" s="7"/>
      <c r="E51" s="7"/>
      <c r="F51" s="7"/>
      <c r="G51" s="7"/>
      <c r="H51" s="7"/>
      <c r="I51" s="8"/>
    </row>
    <row r="52" spans="2:9" ht="9.00113" customHeight="1">
      <c r="B52" s="5"/>
      <c r="C52" s="6"/>
      <c r="D52" s="7"/>
      <c r="E52" s="7"/>
      <c r="F52" s="7"/>
      <c r="G52" s="7"/>
      <c r="H52" s="7"/>
      <c r="I52" s="8"/>
    </row>
    <row r="53" spans="2:9" ht="9.00113" customHeight="1">
      <c r="B53" s="5"/>
      <c r="C53" s="6"/>
      <c r="D53" s="7"/>
      <c r="E53" s="7"/>
      <c r="F53" s="7"/>
      <c r="G53" s="7"/>
      <c r="H53" s="7"/>
      <c r="I53" s="8"/>
    </row>
    <row r="54" spans="2:9" ht="9.00113" customHeight="1">
      <c r="B54" s="5"/>
      <c r="C54" s="6"/>
      <c r="D54" s="7"/>
      <c r="E54" s="7"/>
      <c r="F54" s="7"/>
      <c r="G54" s="7"/>
      <c r="H54" s="7"/>
      <c r="I54" s="8"/>
    </row>
    <row r="55" spans="2:9" ht="9.00113" customHeight="1">
      <c r="B55" s="5"/>
      <c r="C55" s="6"/>
      <c r="D55" s="7"/>
      <c r="E55" s="7"/>
      <c r="F55" s="7"/>
      <c r="G55" s="7"/>
      <c r="H55" s="7"/>
      <c r="I55" s="8"/>
    </row>
    <row r="56" spans="2:9" ht="9.00113" customHeight="1">
      <c r="B56" s="5"/>
      <c r="C56" s="6"/>
      <c r="D56" s="7"/>
      <c r="E56" s="7"/>
      <c r="F56" s="7"/>
      <c r="G56" s="7"/>
      <c r="H56" s="7"/>
      <c r="I56" s="8"/>
    </row>
    <row r="57" spans="2:9" ht="9.00113" customHeight="1">
      <c r="B57" s="5"/>
      <c r="C57" s="6"/>
      <c r="D57" s="7"/>
      <c r="E57" s="7"/>
      <c r="F57" s="7"/>
      <c r="G57" s="7"/>
      <c r="H57" s="7"/>
      <c r="I57" s="8"/>
    </row>
    <row r="58" spans="2:9" ht="9.00113" customHeight="1">
      <c r="B58" s="5"/>
      <c r="C58" s="6"/>
      <c r="D58" s="7"/>
      <c r="E58" s="7"/>
      <c r="F58" s="7"/>
      <c r="G58" s="7"/>
      <c r="H58" s="7"/>
      <c r="I58" s="8"/>
    </row>
    <row r="59" spans="2:9" ht="9.00113" customHeight="1">
      <c r="B59" s="5"/>
      <c r="C59" s="6"/>
      <c r="D59" s="7"/>
      <c r="E59" s="7"/>
      <c r="F59" s="7"/>
      <c r="G59" s="7"/>
      <c r="H59" s="7"/>
      <c r="I59" s="8"/>
    </row>
    <row r="60" spans="2:9" ht="9.00113" customHeight="1">
      <c r="B60" s="5"/>
      <c r="C60" s="6"/>
      <c r="D60" s="7"/>
      <c r="E60" s="7"/>
      <c r="F60" s="7"/>
      <c r="G60" s="7"/>
      <c r="H60" s="7"/>
      <c r="I60" s="8"/>
    </row>
    <row r="61" spans="2:9" ht="9.00113" customHeight="1">
      <c r="B61" s="5"/>
      <c r="C61" s="6"/>
      <c r="D61" s="7"/>
      <c r="E61" s="7"/>
      <c r="F61" s="7"/>
      <c r="G61" s="7"/>
      <c r="H61" s="7"/>
      <c r="I61" s="8"/>
    </row>
    <row r="62" spans="2:9" ht="9.00113" customHeight="1">
      <c r="B62" s="5"/>
      <c r="C62" s="6"/>
      <c r="D62" s="7"/>
      <c r="E62" s="11">
        <f>IF('Paramètres'!C9&lt;&gt;"",'Paramètres'!C9,"")</f>
        <v/>
      </c>
      <c r="F62" s="11"/>
      <c r="G62" s="11"/>
      <c r="H62" s="11"/>
      <c r="I62" s="8"/>
    </row>
    <row r="63" spans="2:9" ht="9.00113" customHeight="1">
      <c r="B63" s="5"/>
      <c r="C63" s="6"/>
      <c r="D63" s="7"/>
      <c r="E63" s="11"/>
      <c r="F63" s="11"/>
      <c r="G63" s="11"/>
      <c r="H63" s="11"/>
      <c r="I63" s="8"/>
    </row>
    <row r="64" spans="2:9" ht="9.00113" customHeight="1">
      <c r="B64" s="5"/>
      <c r="C64" s="6"/>
      <c r="D64" s="7"/>
      <c r="E64" s="11"/>
      <c r="F64" s="11"/>
      <c r="G64" s="11"/>
      <c r="H64" s="11"/>
      <c r="I64" s="8"/>
    </row>
    <row r="65" spans="2:9" ht="9.00113" customHeight="1">
      <c r="B65" s="5"/>
      <c r="C65" s="6"/>
      <c r="D65" s="7"/>
      <c r="E65" s="11"/>
      <c r="F65" s="11"/>
      <c r="G65" s="11"/>
      <c r="H65" s="11"/>
      <c r="I65" s="8"/>
    </row>
    <row r="66" spans="2:9" ht="9.00113" customHeight="1">
      <c r="B66" s="5"/>
      <c r="C66" s="6"/>
      <c r="D66" s="7"/>
      <c r="E66" s="11">
        <f>IF('Paramètres'!C11&lt;&gt;"",'Paramètres'!C11,"")</f>
        <v/>
      </c>
      <c r="F66" s="11"/>
      <c r="G66" s="11"/>
      <c r="H66" s="11"/>
      <c r="I66" s="8"/>
    </row>
    <row r="67" spans="2:9" ht="9.00113" customHeight="1">
      <c r="B67" s="5"/>
      <c r="C67" s="6"/>
      <c r="D67" s="7"/>
      <c r="E67" s="11"/>
      <c r="F67" s="11"/>
      <c r="G67" s="11"/>
      <c r="H67" s="11"/>
      <c r="I67" s="8"/>
    </row>
    <row r="68" spans="2:9" ht="9.00113" customHeight="1">
      <c r="B68" s="5"/>
      <c r="C68" s="6"/>
      <c r="D68" s="7"/>
      <c r="E68" s="11"/>
      <c r="F68" s="11"/>
      <c r="G68" s="11"/>
      <c r="H68" s="11"/>
      <c r="I68" s="8"/>
    </row>
    <row r="69" spans="2:9" ht="9.00113" customHeight="1">
      <c r="B69" s="5"/>
      <c r="C69" s="6"/>
      <c r="D69" s="7"/>
      <c r="E69" s="11"/>
      <c r="F69" s="11"/>
      <c r="G69" s="11"/>
      <c r="H69" s="11"/>
      <c r="I69" s="8"/>
    </row>
    <row r="70" spans="2:9" ht="9.00113" customHeight="1">
      <c r="B70" s="5"/>
      <c r="C70" s="6"/>
      <c r="D70" s="7"/>
      <c r="E70" s="11"/>
      <c r="F70" s="11"/>
      <c r="G70" s="11"/>
      <c r="H70" s="11"/>
      <c r="I70" s="8"/>
    </row>
    <row r="71" spans="2:9" ht="9.00113" customHeight="1">
      <c r="B71" s="5"/>
      <c r="C71" s="6"/>
      <c r="D71" s="7"/>
      <c r="E71" s="12">
        <f>IF('Paramètres'!C3&lt;&gt;"",'Paramètres'!C3,"")</f>
        <v/>
      </c>
      <c r="F71" s="13"/>
      <c r="G71" s="13"/>
      <c r="H71" s="14"/>
      <c r="I71" s="8"/>
    </row>
    <row r="72" spans="2:9" ht="9.00113" customHeight="1">
      <c r="B72" s="5"/>
      <c r="C72" s="6"/>
      <c r="D72" s="7"/>
      <c r="E72" s="15"/>
      <c r="F72" s="9"/>
      <c r="G72" s="9"/>
      <c r="H72" s="16"/>
      <c r="I72" s="8"/>
    </row>
    <row r="73" spans="2:9" ht="9.00113" customHeight="1">
      <c r="B73" s="17" t="s">
        <v>6</v>
      </c>
      <c r="C73" s="6"/>
      <c r="D73" s="7"/>
      <c r="E73" s="15"/>
      <c r="F73" s="9"/>
      <c r="G73" s="9"/>
      <c r="H73" s="16"/>
      <c r="I73" s="8"/>
    </row>
    <row r="74" spans="2:9" ht="9.00113" customHeight="1">
      <c r="B74" s="5"/>
      <c r="C74" s="6"/>
      <c r="D74" s="7"/>
      <c r="E74" s="15"/>
      <c r="F74" s="9"/>
      <c r="G74" s="9"/>
      <c r="H74" s="16"/>
      <c r="I74" s="8"/>
    </row>
    <row r="75" spans="2:9" ht="9.00113" customHeight="1">
      <c r="B75" s="5"/>
      <c r="C75" s="6"/>
      <c r="D75" s="7"/>
      <c r="E75" s="15"/>
      <c r="F75" s="9"/>
      <c r="G75" s="9"/>
      <c r="H75" s="16"/>
      <c r="I75" s="8"/>
    </row>
    <row r="76" spans="2:9" ht="9.00113" customHeight="1">
      <c r="B76" s="5"/>
      <c r="C76" s="6"/>
      <c r="D76" s="7"/>
      <c r="E76" s="15"/>
      <c r="F76" s="9"/>
      <c r="G76" s="9"/>
      <c r="H76" s="16"/>
      <c r="I76" s="8"/>
    </row>
    <row r="77" spans="2:9" ht="9.00113" customHeight="1">
      <c r="B77" s="5"/>
      <c r="C77" s="6"/>
      <c r="D77" s="7"/>
      <c r="E77" s="18"/>
      <c r="F77" s="19"/>
      <c r="G77" s="19"/>
      <c r="H77" s="20"/>
      <c r="I77" s="8"/>
    </row>
    <row r="78" spans="2:9" ht="9.00113" customHeight="1">
      <c r="B78" s="5"/>
      <c r="C78" s="6"/>
      <c r="D78" s="7"/>
      <c r="E78" s="7"/>
      <c r="F78" s="7"/>
      <c r="G78" s="7"/>
      <c r="H78" s="7"/>
      <c r="I78" s="8"/>
    </row>
    <row r="79" spans="2:9" ht="9.00113" customHeight="1">
      <c r="B79" s="5"/>
      <c r="C79" s="6"/>
      <c r="D79" s="7"/>
      <c r="E79" s="7"/>
      <c r="F79" s="21" t="s">
        <v>0</v>
      </c>
      <c r="G79" s="21">
        <f>IF('Paramètres'!C7&lt;&gt;"",'Paramètres'!C7,"")</f>
        <v/>
      </c>
      <c r="H79" s="7"/>
      <c r="I79" s="8"/>
    </row>
    <row r="80" spans="2:9" ht="9.00113" customHeight="1">
      <c r="B80" s="17" t="s">
        <v>5</v>
      </c>
      <c r="C80" s="6"/>
      <c r="D80" s="7"/>
      <c r="E80" s="7"/>
      <c r="F80" s="21"/>
      <c r="G80" s="21"/>
      <c r="H80" s="7"/>
      <c r="I80" s="8"/>
    </row>
    <row r="81" spans="2:9" ht="9.00113" customHeight="1">
      <c r="B81" s="5"/>
      <c r="C81" s="6"/>
      <c r="D81" s="7"/>
      <c r="E81" s="7"/>
      <c r="F81" s="21" t="s">
        <v>1</v>
      </c>
      <c r="G81" s="21">
        <f>IF('Paramètres'!C13&lt;&gt;"",'Paramètres'!C13,"")</f>
        <v/>
      </c>
      <c r="H81" s="7"/>
      <c r="I81" s="8"/>
    </row>
    <row r="82" spans="2:9" ht="9.00113" customHeight="1">
      <c r="B82" s="5"/>
      <c r="C82" s="6"/>
      <c r="D82" s="7"/>
      <c r="E82" s="7"/>
      <c r="F82" s="21"/>
      <c r="G82" s="21"/>
      <c r="H82" s="7"/>
      <c r="I82" s="8"/>
    </row>
    <row r="83" spans="2:9" ht="9.00113" customHeight="1">
      <c r="B83" s="5"/>
      <c r="C83" s="6"/>
      <c r="D83" s="7"/>
      <c r="E83" s="7"/>
      <c r="F83" s="21" t="s">
        <v>2</v>
      </c>
      <c r="G83" s="21">
        <f>IF('Paramètres'!C15&lt;&gt;"",'Paramètres'!C15,"")</f>
        <v/>
      </c>
      <c r="H83" s="7"/>
      <c r="I83" s="8"/>
    </row>
    <row r="84" spans="2:9" ht="9.00113" customHeight="1">
      <c r="B84" s="5"/>
      <c r="C84" s="6"/>
      <c r="D84" s="7"/>
      <c r="E84" s="7"/>
      <c r="F84" s="21"/>
      <c r="G84" s="21"/>
      <c r="H84" s="7"/>
      <c r="I84" s="8"/>
    </row>
    <row r="85" spans="2:9" ht="9.00113" customHeight="1">
      <c r="B85" s="5"/>
      <c r="C85" s="6"/>
      <c r="D85" s="7"/>
      <c r="E85" s="7"/>
      <c r="F85" s="21" t="s">
        <v>3</v>
      </c>
      <c r="G85" s="21">
        <f>IF('Paramètres'!C17&lt;&gt;"",'Paramètres'!C17,"")</f>
        <v/>
      </c>
      <c r="H85" s="7"/>
      <c r="I85" s="8"/>
    </row>
    <row r="86" spans="2:9" ht="9.00113" customHeight="1">
      <c r="B86" s="5"/>
      <c r="C86" s="6"/>
      <c r="D86" s="7"/>
      <c r="E86" s="7"/>
      <c r="F86" s="21"/>
      <c r="G86" s="21"/>
      <c r="H86" s="7"/>
      <c r="I86" s="8"/>
    </row>
    <row r="87" spans="2:9" ht="9.00113" customHeight="1">
      <c r="B87" s="22"/>
      <c r="C87" s="23"/>
      <c r="D87" s="24"/>
      <c r="E87" s="24"/>
      <c r="F87" s="24"/>
      <c r="G87" s="24"/>
      <c r="H87" s="24"/>
      <c r="I87" s="25"/>
    </row>
  </sheetData>
  <sheetProtection password="E95E" sheet="1" objects="1" selectLockedCells="1"/>
  <mergeCells count="18">
    <mergeCell ref="E2:H10"/>
    <mergeCell ref="E11:H19"/>
    <mergeCell ref="E20:H27"/>
    <mergeCell ref="E28:H45"/>
    <mergeCell ref="E62:H65"/>
    <mergeCell ref="E66:H70"/>
    <mergeCell ref="E71:H77"/>
    <mergeCell ref="F79:F80"/>
    <mergeCell ref="G79:G80"/>
    <mergeCell ref="F81:F82"/>
    <mergeCell ref="G81:G82"/>
    <mergeCell ref="F83:F84"/>
    <mergeCell ref="G83:G84"/>
    <mergeCell ref="F85:F86"/>
    <mergeCell ref="G85:G86"/>
    <mergeCell ref="E47:H60"/>
    <mergeCell ref="B80:C86"/>
    <mergeCell ref="B73:C79"/>
  </mergeCells>
  <printOptions horizontalCentered="1" verticalCentered="1"/>
  <pageMargins left="0.23622047244094" right="0.23622047244094" top="0.35433070866142" bottom="0.47244094488189" header="0.2755905511811" footer="0.43307086614173"/>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sheetPr>
    <outlinePr summaryBelow="0" summaryRight="0"/>
    <pageSetUpPr fitToPage="1"/>
  </sheetPr>
  <dimension ref="A1:R1866"/>
  <sheetViews>
    <sheetView showGridLines="0" tabSelected="1" workbookViewId="0">
      <pane ySplit="3" topLeftCell="A4" activePane="bottomLeft" state="frozen"/>
      <selection pane="bottomLeft" activeCell="I12" sqref="I12"/>
    </sheetView>
  </sheetViews>
  <sheetFormatPr defaultRowHeight="15"/>
  <cols>
    <col min="1" max="1" width="0" hidden="1" customWidth="1"/>
    <col min="2" max="2" width="5.7109375" customWidth="1"/>
    <col min="3" max="3" width="0" hidden="1" customWidth="1"/>
    <col min="4" max="4" width="28.5703125" customWidth="1"/>
    <col min="5" max="9" width="8.140625" customWidth="1"/>
    <col min="10" max="11" width="12.5703125" customWidth="1"/>
    <col min="12" max="18" width="0" hidden="1" customWidth="1"/>
    <col min="19" max="69" width="10.7109375" customWidth="1"/>
  </cols>
  <sheetData>
    <row r="1" spans="1:18" hidden="1">
      <c r="A1" s="7" t="s">
        <v>7</v>
      </c>
      <c r="B1" s="7" t="s">
        <v>8</v>
      </c>
      <c r="C1" s="7" t="s">
        <v>9</v>
      </c>
      <c r="D1" s="7" t="s">
        <v>10</v>
      </c>
      <c r="E1" s="7" t="s">
        <v>11</v>
      </c>
      <c r="F1" s="7" t="s">
        <v>12</v>
      </c>
      <c r="G1" s="7" t="s">
        <v>13</v>
      </c>
      <c r="H1" s="7" t="s">
        <v>14</v>
      </c>
      <c r="I1" s="7" t="s">
        <v>15</v>
      </c>
      <c r="J1" s="7" t="s">
        <v>16</v>
      </c>
      <c r="K1" s="7" t="s">
        <v>17</v>
      </c>
      <c r="L1" s="7" t="s">
        <v>18</v>
      </c>
      <c r="N1" s="7" t="s">
        <v>19</v>
      </c>
      <c r="O1" s="7" t="s">
        <v>20</v>
      </c>
      <c r="P1" s="7" t="s">
        <v>21</v>
      </c>
      <c r="Q1" s="7" t="s">
        <v>22</v>
      </c>
      <c r="R1" s="7" t="s">
        <v>23</v>
      </c>
    </row>
    <row r="3" spans="1:18">
      <c r="A3" s="7" t="s">
        <v>24</v>
      </c>
      <c r="B3" s="26" t="s">
        <v>25</v>
      </c>
      <c r="C3" s="26" t="s">
        <v>26</v>
      </c>
      <c r="D3" s="26" t="s">
        <v>27</v>
      </c>
      <c r="E3" s="26"/>
      <c r="F3" s="26"/>
      <c r="G3" s="26" t="s">
        <v>13</v>
      </c>
      <c r="H3" s="26" t="s">
        <v>28</v>
      </c>
      <c r="I3" s="26" t="s">
        <v>29</v>
      </c>
      <c r="J3" s="26" t="s">
        <v>30</v>
      </c>
      <c r="K3" s="26" t="s">
        <v>31</v>
      </c>
      <c r="L3" s="26" t="s">
        <v>32</v>
      </c>
      <c r="M3" s="26" t="s">
        <v>33</v>
      </c>
      <c r="N3" s="26" t="s">
        <v>34</v>
      </c>
      <c r="O3" s="26" t="s">
        <v>35</v>
      </c>
      <c r="P3" s="26" t="s">
        <v>36</v>
      </c>
      <c r="Q3" s="26" t="s">
        <v>37</v>
      </c>
      <c r="R3" s="26" t="s">
        <v>38</v>
      </c>
    </row>
    <row r="4" spans="1:18" ht="15.75" customHeight="1">
      <c r="A4" s="7">
        <v>2</v>
      </c>
      <c r="B4" s="27" t="s">
        <v>39</v>
      </c>
      <c r="C4" s="27"/>
      <c r="D4" s="28" t="s">
        <v>40</v>
      </c>
      <c r="E4" s="28"/>
      <c r="F4" s="28"/>
      <c r="G4" s="28"/>
      <c r="H4" s="28"/>
      <c r="I4" s="28"/>
      <c r="J4" s="28"/>
      <c r="K4" s="28"/>
      <c r="L4" s="7"/>
    </row>
    <row r="5" spans="1:18" hidden="1">
      <c r="A5" s="7">
        <v>3</v>
      </c>
    </row>
    <row r="6" spans="1:18" hidden="1">
      <c r="A6" s="7" t="s">
        <v>41</v>
      </c>
    </row>
    <row r="7" spans="1:18" ht="31.5" customHeight="1">
      <c r="A7" s="7">
        <v>3</v>
      </c>
      <c r="B7" s="27">
        <v>2</v>
      </c>
      <c r="C7" s="27" t="s">
        <v>42</v>
      </c>
      <c r="D7" s="28" t="s">
        <v>43</v>
      </c>
      <c r="E7" s="28"/>
      <c r="F7" s="28"/>
      <c r="G7" s="28"/>
      <c r="H7" s="28"/>
      <c r="I7" s="28"/>
      <c r="J7" s="28"/>
      <c r="K7" s="28"/>
      <c r="L7" s="7"/>
    </row>
    <row r="8" spans="1:18">
      <c r="A8" s="7">
        <v>4</v>
      </c>
      <c r="B8" s="27" t="s">
        <v>44</v>
      </c>
      <c r="C8" s="27" t="s">
        <v>45</v>
      </c>
      <c r="D8" s="29" t="s">
        <v>46</v>
      </c>
      <c r="E8" s="29"/>
      <c r="F8" s="29"/>
      <c r="G8" s="29"/>
      <c r="H8" s="29"/>
      <c r="I8" s="29"/>
      <c r="J8" s="29"/>
      <c r="K8" s="29"/>
      <c r="L8" s="7"/>
    </row>
    <row r="9" spans="1:18" hidden="1">
      <c r="A9" s="7" t="s">
        <v>47</v>
      </c>
    </row>
    <row r="10" spans="1:18" hidden="1">
      <c r="A10" s="7" t="s">
        <v>47</v>
      </c>
    </row>
    <row r="11" spans="1:18" hidden="1">
      <c r="A11" s="7" t="s">
        <v>47</v>
      </c>
    </row>
    <row r="12" spans="1:18">
      <c r="A12" s="7">
        <v>9</v>
      </c>
      <c r="B12" s="30" t="s">
        <v>48</v>
      </c>
      <c r="C12" s="30" t="s">
        <v>49</v>
      </c>
      <c r="D12" s="31" t="s">
        <v>50</v>
      </c>
      <c r="E12" s="32"/>
      <c r="F12" s="32"/>
      <c r="G12" s="33" t="s">
        <v>51</v>
      </c>
      <c r="H12" s="34">
        <v>1</v>
      </c>
      <c r="I12" s="35"/>
      <c r="J12" s="36"/>
      <c r="K12" s="37">
        <f>IF(AND(H12= "",I12= ""), 0, ROUND(ROUND(J12, 2) * ROUND(IF(I12="",H12,I12),  0), 2))</f>
        <v/>
      </c>
      <c r="L12" s="7"/>
      <c r="N12" s="38">
        <v>0.2</v>
      </c>
      <c r="R12" s="7">
        <v>9337</v>
      </c>
    </row>
    <row r="13" spans="1:18" hidden="1">
      <c r="A13" s="7" t="s">
        <v>52</v>
      </c>
    </row>
    <row r="14" spans="1:18">
      <c r="A14" s="7">
        <v>9</v>
      </c>
      <c r="B14" s="30" t="s">
        <v>53</v>
      </c>
      <c r="C14" s="30" t="s">
        <v>54</v>
      </c>
      <c r="D14" s="31" t="s">
        <v>55</v>
      </c>
      <c r="E14" s="32"/>
      <c r="F14" s="32"/>
      <c r="G14" s="33" t="s">
        <v>51</v>
      </c>
      <c r="H14" s="34">
        <v>4</v>
      </c>
      <c r="I14" s="35"/>
      <c r="J14" s="36"/>
      <c r="K14" s="37">
        <f>IF(AND(H14= "",I14= ""), 0, ROUND(ROUND(J14, 2) * ROUND(IF(I14="",H14,I14),  0), 2))</f>
        <v/>
      </c>
      <c r="L14" s="7"/>
      <c r="N14" s="38">
        <v>0.2</v>
      </c>
      <c r="R14" s="7">
        <v>9337</v>
      </c>
    </row>
    <row r="15" spans="1:18" hidden="1">
      <c r="A15" s="7" t="s">
        <v>52</v>
      </c>
    </row>
    <row r="16" spans="1:18" hidden="1">
      <c r="A16" s="7" t="s">
        <v>47</v>
      </c>
    </row>
    <row r="17" spans="1:18">
      <c r="A17" s="7" t="s">
        <v>56</v>
      </c>
      <c r="B17" s="32"/>
      <c r="C17" s="32"/>
      <c r="D17" s="32"/>
      <c r="E17" s="32"/>
      <c r="F17" s="32"/>
      <c r="G17" s="32"/>
      <c r="H17" s="32"/>
      <c r="I17" s="32"/>
      <c r="J17" s="32"/>
      <c r="K17" s="32"/>
    </row>
    <row r="18" spans="1:18">
      <c r="B18" s="32"/>
      <c r="C18" s="32"/>
      <c r="D18" s="39" t="s">
        <v>46</v>
      </c>
      <c r="E18" s="40"/>
      <c r="F18" s="40"/>
      <c r="G18" s="41"/>
      <c r="H18" s="41"/>
      <c r="I18" s="41"/>
      <c r="J18" s="41"/>
      <c r="K18" s="42"/>
    </row>
    <row r="19" spans="1:18">
      <c r="B19" s="32"/>
      <c r="C19" s="32"/>
      <c r="D19" s="43"/>
      <c r="E19" s="7"/>
      <c r="F19" s="7"/>
      <c r="G19" s="7"/>
      <c r="H19" s="7"/>
      <c r="I19" s="7"/>
      <c r="J19" s="7"/>
      <c r="K19" s="8"/>
    </row>
    <row r="20" spans="1:18">
      <c r="B20" s="32"/>
      <c r="C20" s="32"/>
      <c r="D20" s="44" t="s">
        <v>57</v>
      </c>
      <c r="E20" s="45"/>
      <c r="F20" s="45"/>
      <c r="G20" s="46">
        <f>SUMIF(L9:L17, IF(L8="","",L8), K9:K17)</f>
        <v/>
      </c>
      <c r="H20" s="46"/>
      <c r="I20" s="46"/>
      <c r="J20" s="46"/>
      <c r="K20" s="47"/>
    </row>
    <row r="21" spans="1:18" hidden="1">
      <c r="B21" s="32"/>
      <c r="C21" s="32"/>
      <c r="D21" s="48" t="s">
        <v>58</v>
      </c>
      <c r="E21" s="49"/>
      <c r="F21" s="49"/>
      <c r="G21" s="50">
        <f>ROUND(SUMIF(L9:L17, IF(L8="","",L8), K9:K17) * 0.2, 2)</f>
        <v/>
      </c>
      <c r="H21" s="50"/>
      <c r="I21" s="50"/>
      <c r="J21" s="50"/>
      <c r="K21" s="51"/>
    </row>
    <row r="22" spans="1:18" hidden="1">
      <c r="B22" s="32"/>
      <c r="C22" s="32"/>
      <c r="D22" s="44" t="s">
        <v>59</v>
      </c>
      <c r="E22" s="45"/>
      <c r="F22" s="45"/>
      <c r="G22" s="46">
        <f>SUM(G20:G21)</f>
        <v/>
      </c>
      <c r="H22" s="46"/>
      <c r="I22" s="46"/>
      <c r="J22" s="46"/>
      <c r="K22" s="47"/>
    </row>
    <row r="23" spans="1:18">
      <c r="A23" s="7">
        <v>4</v>
      </c>
      <c r="B23" s="27" t="s">
        <v>60</v>
      </c>
      <c r="C23" s="27" t="s">
        <v>61</v>
      </c>
      <c r="D23" s="29" t="s">
        <v>62</v>
      </c>
      <c r="E23" s="29"/>
      <c r="F23" s="29"/>
      <c r="G23" s="29"/>
      <c r="H23" s="29"/>
      <c r="I23" s="29"/>
      <c r="J23" s="29"/>
      <c r="K23" s="29"/>
      <c r="L23" s="7"/>
    </row>
    <row r="24" spans="1:18" hidden="1">
      <c r="A24" s="7" t="s">
        <v>47</v>
      </c>
    </row>
    <row r="25" spans="1:18" hidden="1">
      <c r="A25" s="7" t="s">
        <v>47</v>
      </c>
    </row>
    <row r="26" spans="1:18" hidden="1">
      <c r="A26" s="7" t="s">
        <v>47</v>
      </c>
    </row>
    <row r="27" spans="1:18" hidden="1">
      <c r="A27" s="7" t="s">
        <v>47</v>
      </c>
    </row>
    <row r="28" spans="1:18" hidden="1">
      <c r="A28" s="7" t="s">
        <v>47</v>
      </c>
    </row>
    <row r="29" spans="1:18" hidden="1">
      <c r="A29" s="7" t="s">
        <v>47</v>
      </c>
    </row>
    <row r="30" spans="1:18">
      <c r="A30" s="7">
        <v>9</v>
      </c>
      <c r="B30" s="30" t="s">
        <v>63</v>
      </c>
      <c r="C30" s="30" t="s">
        <v>64</v>
      </c>
      <c r="D30" s="31" t="s">
        <v>65</v>
      </c>
      <c r="E30" s="32"/>
      <c r="F30" s="32"/>
      <c r="G30" s="33" t="s">
        <v>66</v>
      </c>
      <c r="H30" s="52">
        <v>120</v>
      </c>
      <c r="I30" s="53"/>
      <c r="J30" s="36"/>
      <c r="K30" s="37">
        <f>IF(AND(H30= "",I30= ""), 0, ROUND(ROUND(J30, 2) * ROUND(IF(I30="",H30,I30),  2), 2))</f>
        <v/>
      </c>
      <c r="L30" s="7"/>
      <c r="N30" s="38">
        <v>0.2</v>
      </c>
      <c r="R30" s="7">
        <v>9337</v>
      </c>
    </row>
    <row r="31" spans="1:18" hidden="1">
      <c r="A31" s="7" t="s">
        <v>52</v>
      </c>
    </row>
    <row r="32" spans="1:18" ht="22.5" customHeight="1">
      <c r="A32" s="7">
        <v>9</v>
      </c>
      <c r="B32" s="30" t="s">
        <v>67</v>
      </c>
      <c r="C32" s="30"/>
      <c r="D32" s="31" t="s">
        <v>68</v>
      </c>
      <c r="E32" s="32"/>
      <c r="F32" s="32"/>
      <c r="G32" s="33" t="s">
        <v>69</v>
      </c>
      <c r="H32" s="34">
        <v>1</v>
      </c>
      <c r="I32" s="35"/>
      <c r="J32" s="36"/>
      <c r="K32" s="37">
        <f>IF(AND(H32= "",I32= ""), 0, ROUND(ROUND(J32, 2) * ROUND(IF(I32="",H32,I32),  0), 2))</f>
        <v/>
      </c>
      <c r="L32" s="7"/>
      <c r="N32" s="38">
        <v>0.2</v>
      </c>
      <c r="R32" s="7">
        <v>9337</v>
      </c>
    </row>
    <row r="33" spans="1:18" hidden="1">
      <c r="A33" s="7" t="s">
        <v>52</v>
      </c>
    </row>
    <row r="34" spans="1:18">
      <c r="A34" s="7" t="s">
        <v>56</v>
      </c>
      <c r="B34" s="32"/>
      <c r="C34" s="32"/>
      <c r="D34" s="32"/>
      <c r="E34" s="32"/>
      <c r="F34" s="32"/>
      <c r="G34" s="32"/>
      <c r="H34" s="32"/>
      <c r="I34" s="32"/>
      <c r="J34" s="32"/>
      <c r="K34" s="32"/>
    </row>
    <row r="35" spans="1:18">
      <c r="B35" s="32"/>
      <c r="C35" s="32"/>
      <c r="D35" s="39" t="s">
        <v>62</v>
      </c>
      <c r="E35" s="40"/>
      <c r="F35" s="40"/>
      <c r="G35" s="41"/>
      <c r="H35" s="41"/>
      <c r="I35" s="41"/>
      <c r="J35" s="41"/>
      <c r="K35" s="42"/>
    </row>
    <row r="36" spans="1:18">
      <c r="B36" s="32"/>
      <c r="C36" s="32"/>
      <c r="D36" s="43"/>
      <c r="E36" s="7"/>
      <c r="F36" s="7"/>
      <c r="G36" s="7"/>
      <c r="H36" s="7"/>
      <c r="I36" s="7"/>
      <c r="J36" s="7"/>
      <c r="K36" s="8"/>
    </row>
    <row r="37" spans="1:18">
      <c r="B37" s="32"/>
      <c r="C37" s="32"/>
      <c r="D37" s="44" t="s">
        <v>57</v>
      </c>
      <c r="E37" s="45"/>
      <c r="F37" s="45"/>
      <c r="G37" s="46">
        <f>SUMIF(L24:L34, IF(L23="","",L23), K24:K34)</f>
        <v/>
      </c>
      <c r="H37" s="46"/>
      <c r="I37" s="46"/>
      <c r="J37" s="46"/>
      <c r="K37" s="47"/>
    </row>
    <row r="38" spans="1:18" hidden="1">
      <c r="B38" s="32"/>
      <c r="C38" s="32"/>
      <c r="D38" s="48" t="s">
        <v>58</v>
      </c>
      <c r="E38" s="49"/>
      <c r="F38" s="49"/>
      <c r="G38" s="50">
        <f>ROUND(SUMIF(L24:L34, IF(L23="","",L23), K24:K34) * 0.2, 2)</f>
        <v/>
      </c>
      <c r="H38" s="50"/>
      <c r="I38" s="50"/>
      <c r="J38" s="50"/>
      <c r="K38" s="51"/>
    </row>
    <row r="39" spans="1:18" hidden="1">
      <c r="B39" s="32"/>
      <c r="C39" s="32"/>
      <c r="D39" s="44" t="s">
        <v>59</v>
      </c>
      <c r="E39" s="45"/>
      <c r="F39" s="45"/>
      <c r="G39" s="46">
        <f>SUM(G37:G38)</f>
        <v/>
      </c>
      <c r="H39" s="46"/>
      <c r="I39" s="46"/>
      <c r="J39" s="46"/>
      <c r="K39" s="47"/>
    </row>
    <row r="40" spans="1:18" ht="30" customHeight="1">
      <c r="A40" s="7">
        <v>4</v>
      </c>
      <c r="B40" s="27" t="s">
        <v>70</v>
      </c>
      <c r="C40" s="27" t="s">
        <v>71</v>
      </c>
      <c r="D40" s="29" t="s">
        <v>72</v>
      </c>
      <c r="E40" s="29"/>
      <c r="F40" s="29"/>
      <c r="G40" s="29"/>
      <c r="H40" s="29"/>
      <c r="I40" s="29"/>
      <c r="J40" s="29"/>
      <c r="K40" s="29"/>
      <c r="L40" s="7"/>
    </row>
    <row r="41" spans="1:18" hidden="1">
      <c r="A41" s="7" t="s">
        <v>47</v>
      </c>
    </row>
    <row r="42" spans="1:18">
      <c r="A42" s="7">
        <v>9</v>
      </c>
      <c r="B42" s="30" t="s">
        <v>73</v>
      </c>
      <c r="C42" s="30"/>
      <c r="D42" s="31" t="s">
        <v>74</v>
      </c>
      <c r="E42" s="32"/>
      <c r="F42" s="32"/>
      <c r="G42" s="33" t="s">
        <v>75</v>
      </c>
      <c r="H42" s="54">
        <v>1</v>
      </c>
      <c r="I42" s="55"/>
      <c r="J42" s="36"/>
      <c r="K42" s="37">
        <f>IF(AND(H42= "",I42= ""), 0, ROUND(ROUND(J42, 2) * ROUND(IF(I42="",H42,I42),  3), 2))</f>
        <v/>
      </c>
      <c r="L42" s="7"/>
      <c r="N42" s="38">
        <v>0.2</v>
      </c>
      <c r="R42" s="7">
        <v>9337</v>
      </c>
    </row>
    <row r="43" spans="1:18" hidden="1">
      <c r="A43" s="7" t="s">
        <v>52</v>
      </c>
    </row>
    <row r="44" spans="1:18">
      <c r="A44" s="7" t="s">
        <v>56</v>
      </c>
      <c r="B44" s="32"/>
      <c r="C44" s="32"/>
      <c r="D44" s="32"/>
      <c r="E44" s="32"/>
      <c r="F44" s="32"/>
      <c r="G44" s="32"/>
      <c r="H44" s="32"/>
      <c r="I44" s="32"/>
      <c r="J44" s="32"/>
      <c r="K44" s="32"/>
    </row>
    <row r="45" spans="1:18">
      <c r="B45" s="32"/>
      <c r="C45" s="32"/>
      <c r="D45" s="39" t="s">
        <v>72</v>
      </c>
      <c r="E45" s="40"/>
      <c r="F45" s="40"/>
      <c r="G45" s="41"/>
      <c r="H45" s="41"/>
      <c r="I45" s="41"/>
      <c r="J45" s="41"/>
      <c r="K45" s="42"/>
    </row>
    <row r="46" spans="1:18">
      <c r="B46" s="32"/>
      <c r="C46" s="32"/>
      <c r="D46" s="43"/>
      <c r="E46" s="7"/>
      <c r="F46" s="7"/>
      <c r="G46" s="7"/>
      <c r="H46" s="7"/>
      <c r="I46" s="7"/>
      <c r="J46" s="7"/>
      <c r="K46" s="8"/>
    </row>
    <row r="47" spans="1:18">
      <c r="B47" s="32"/>
      <c r="C47" s="32"/>
      <c r="D47" s="44" t="s">
        <v>57</v>
      </c>
      <c r="E47" s="45"/>
      <c r="F47" s="45"/>
      <c r="G47" s="46">
        <f>SUMIF(L41:L44, IF(L40="","",L40), K41:K44)</f>
        <v/>
      </c>
      <c r="H47" s="46"/>
      <c r="I47" s="46"/>
      <c r="J47" s="46"/>
      <c r="K47" s="47"/>
    </row>
    <row r="48" spans="1:18" hidden="1">
      <c r="B48" s="32"/>
      <c r="C48" s="32"/>
      <c r="D48" s="48" t="s">
        <v>58</v>
      </c>
      <c r="E48" s="49"/>
      <c r="F48" s="49"/>
      <c r="G48" s="50">
        <f>ROUND(SUMIF(L41:L44, IF(L40="","",L40), K41:K44) * 0.2, 2)</f>
        <v/>
      </c>
      <c r="H48" s="50"/>
      <c r="I48" s="50"/>
      <c r="J48" s="50"/>
      <c r="K48" s="51"/>
    </row>
    <row r="49" spans="1:18" hidden="1">
      <c r="B49" s="32"/>
      <c r="C49" s="32"/>
      <c r="D49" s="44" t="s">
        <v>59</v>
      </c>
      <c r="E49" s="45"/>
      <c r="F49" s="45"/>
      <c r="G49" s="46">
        <f>SUM(G47:G48)</f>
        <v/>
      </c>
      <c r="H49" s="46"/>
      <c r="I49" s="46"/>
      <c r="J49" s="46"/>
      <c r="K49" s="47"/>
    </row>
    <row r="50" spans="1:18">
      <c r="A50" s="7">
        <v>4</v>
      </c>
      <c r="B50" s="27" t="s">
        <v>76</v>
      </c>
      <c r="C50" s="27" t="s">
        <v>77</v>
      </c>
      <c r="D50" s="29" t="s">
        <v>78</v>
      </c>
      <c r="E50" s="29"/>
      <c r="F50" s="29"/>
      <c r="G50" s="29"/>
      <c r="H50" s="29"/>
      <c r="I50" s="29"/>
      <c r="J50" s="29"/>
      <c r="K50" s="29"/>
      <c r="L50" s="7"/>
    </row>
    <row r="51" spans="1:18" hidden="1">
      <c r="A51" s="7" t="s">
        <v>47</v>
      </c>
    </row>
    <row r="52" spans="1:18" hidden="1">
      <c r="A52" s="7" t="s">
        <v>47</v>
      </c>
    </row>
    <row r="53" spans="1:18" hidden="1">
      <c r="A53" s="7" t="s">
        <v>47</v>
      </c>
    </row>
    <row r="54" spans="1:18" hidden="1">
      <c r="A54" s="7" t="s">
        <v>47</v>
      </c>
    </row>
    <row r="55" spans="1:18">
      <c r="A55" s="7">
        <v>5</v>
      </c>
      <c r="B55" s="27" t="s">
        <v>79</v>
      </c>
      <c r="C55" s="27"/>
      <c r="D55" s="56" t="s">
        <v>80</v>
      </c>
      <c r="E55" s="56"/>
      <c r="F55" s="56"/>
      <c r="G55" s="56"/>
      <c r="H55" s="56"/>
      <c r="I55" s="56"/>
      <c r="J55" s="56"/>
      <c r="K55" s="56"/>
      <c r="L55" s="7"/>
    </row>
    <row r="56" spans="1:18" hidden="1">
      <c r="A56" s="7" t="s">
        <v>81</v>
      </c>
    </row>
    <row r="57" spans="1:18" ht="22.5" customHeight="1">
      <c r="A57" s="7">
        <v>9</v>
      </c>
      <c r="B57" s="30" t="s">
        <v>82</v>
      </c>
      <c r="C57" s="30"/>
      <c r="D57" s="31" t="s">
        <v>83</v>
      </c>
      <c r="E57" s="32"/>
      <c r="F57" s="32"/>
      <c r="G57" s="33" t="s">
        <v>51</v>
      </c>
      <c r="H57" s="34">
        <v>1</v>
      </c>
      <c r="I57" s="35"/>
      <c r="J57" s="36"/>
      <c r="K57" s="37">
        <f>IF(AND(H57= "",I57= ""), 0, ROUND(ROUND(J57, 2) * ROUND(IF(I57="",H57,I57),  0), 2))</f>
        <v/>
      </c>
      <c r="L57" s="7"/>
      <c r="N57" s="38">
        <v>0.2</v>
      </c>
      <c r="R57" s="7">
        <v>9337</v>
      </c>
    </row>
    <row r="58" spans="1:18" hidden="1">
      <c r="A58" s="7" t="s">
        <v>52</v>
      </c>
    </row>
    <row r="59" spans="1:18">
      <c r="A59" s="7">
        <v>9</v>
      </c>
      <c r="B59" s="30" t="s">
        <v>84</v>
      </c>
      <c r="C59" s="30"/>
      <c r="D59" s="31" t="s">
        <v>85</v>
      </c>
      <c r="E59" s="32"/>
      <c r="F59" s="32"/>
      <c r="G59" s="33" t="s">
        <v>51</v>
      </c>
      <c r="H59" s="34">
        <v>1</v>
      </c>
      <c r="I59" s="35"/>
      <c r="J59" s="36"/>
      <c r="K59" s="37">
        <f>IF(AND(H59= "",I59= ""), 0, ROUND(ROUND(J59, 2) * ROUND(IF(I59="",H59,I59),  0), 2))</f>
        <v/>
      </c>
      <c r="L59" s="7"/>
      <c r="N59" s="38">
        <v>0.2</v>
      </c>
      <c r="R59" s="7">
        <v>9337</v>
      </c>
    </row>
    <row r="60" spans="1:18" hidden="1">
      <c r="A60" s="7" t="s">
        <v>52</v>
      </c>
    </row>
    <row r="61" spans="1:18" hidden="1">
      <c r="A61" s="7" t="s">
        <v>86</v>
      </c>
    </row>
    <row r="62" spans="1:18">
      <c r="A62" s="7">
        <v>5</v>
      </c>
      <c r="B62" s="27" t="s">
        <v>87</v>
      </c>
      <c r="C62" s="27"/>
      <c r="D62" s="56" t="s">
        <v>88</v>
      </c>
      <c r="E62" s="56"/>
      <c r="F62" s="56"/>
      <c r="G62" s="56"/>
      <c r="H62" s="56"/>
      <c r="I62" s="56"/>
      <c r="J62" s="56"/>
      <c r="K62" s="56"/>
      <c r="L62" s="7"/>
    </row>
    <row r="63" spans="1:18" hidden="1">
      <c r="A63" s="7" t="s">
        <v>81</v>
      </c>
    </row>
    <row r="64" spans="1:18" hidden="1">
      <c r="A64" s="7" t="s">
        <v>81</v>
      </c>
    </row>
    <row r="65" spans="1:1" hidden="1">
      <c r="A65" s="7" t="s">
        <v>81</v>
      </c>
    </row>
    <row r="66" spans="1:1" hidden="1">
      <c r="A66" s="7" t="s">
        <v>81</v>
      </c>
    </row>
    <row r="67" spans="1:1" hidden="1">
      <c r="A67" s="7" t="s">
        <v>81</v>
      </c>
    </row>
    <row r="68" spans="1:1" hidden="1">
      <c r="A68" s="7" t="s">
        <v>81</v>
      </c>
    </row>
    <row r="69" spans="1:1" hidden="1">
      <c r="A69" s="7" t="s">
        <v>81</v>
      </c>
    </row>
    <row r="70" spans="1:1" hidden="1">
      <c r="A70" s="7" t="s">
        <v>81</v>
      </c>
    </row>
    <row r="71" spans="1:1" hidden="1">
      <c r="A71" s="7" t="s">
        <v>81</v>
      </c>
    </row>
    <row r="72" spans="1:1" hidden="1">
      <c r="A72" s="7" t="s">
        <v>81</v>
      </c>
    </row>
    <row r="73" spans="1:1" hidden="1">
      <c r="A73" s="7" t="s">
        <v>81</v>
      </c>
    </row>
    <row r="74" spans="1:1" hidden="1">
      <c r="A74" s="7" t="s">
        <v>81</v>
      </c>
    </row>
    <row r="75" spans="1:1" hidden="1">
      <c r="A75" s="7" t="s">
        <v>81</v>
      </c>
    </row>
    <row r="76" spans="1:1" hidden="1">
      <c r="A76" s="7" t="s">
        <v>81</v>
      </c>
    </row>
    <row r="77" spans="1:1" hidden="1">
      <c r="A77" s="7" t="s">
        <v>81</v>
      </c>
    </row>
    <row r="78" spans="1:1" hidden="1">
      <c r="A78" s="7" t="s">
        <v>81</v>
      </c>
    </row>
    <row r="79" spans="1:1" hidden="1">
      <c r="A79" s="7" t="s">
        <v>81</v>
      </c>
    </row>
    <row r="80" spans="1:1" hidden="1">
      <c r="A80" s="7" t="s">
        <v>81</v>
      </c>
    </row>
    <row r="81" spans="1:18" hidden="1">
      <c r="A81" s="7" t="s">
        <v>81</v>
      </c>
    </row>
    <row r="82" spans="1:18" hidden="1">
      <c r="A82" s="7" t="s">
        <v>81</v>
      </c>
    </row>
    <row r="83" spans="1:18" hidden="1">
      <c r="A83" s="7" t="s">
        <v>81</v>
      </c>
    </row>
    <row r="84" spans="1:18" hidden="1">
      <c r="A84" s="7" t="s">
        <v>81</v>
      </c>
    </row>
    <row r="85" spans="1:18">
      <c r="A85" s="7">
        <v>9</v>
      </c>
      <c r="B85" s="30" t="s">
        <v>89</v>
      </c>
      <c r="C85" s="30"/>
      <c r="D85" s="31" t="s">
        <v>90</v>
      </c>
      <c r="E85" s="32"/>
      <c r="F85" s="32"/>
      <c r="G85" s="33" t="s">
        <v>13</v>
      </c>
      <c r="H85" s="34">
        <v>1</v>
      </c>
      <c r="I85" s="35"/>
      <c r="J85" s="36"/>
      <c r="K85" s="37">
        <f>IF(AND(H85= "",I85= ""), 0, ROUND(ROUND(J85, 2) * ROUND(IF(I85="",H85,I85),  0), 2))</f>
        <v/>
      </c>
      <c r="L85" s="7"/>
      <c r="N85" s="38">
        <v>0.2</v>
      </c>
      <c r="R85" s="7">
        <v>9337</v>
      </c>
    </row>
    <row r="86" spans="1:18" hidden="1">
      <c r="A86" s="7" t="s">
        <v>52</v>
      </c>
    </row>
    <row r="87" spans="1:18" ht="22.5" customHeight="1">
      <c r="A87" s="7">
        <v>9</v>
      </c>
      <c r="B87" s="30" t="s">
        <v>91</v>
      </c>
      <c r="C87" s="30"/>
      <c r="D87" s="31" t="s">
        <v>92</v>
      </c>
      <c r="E87" s="32"/>
      <c r="F87" s="32"/>
      <c r="G87" s="33" t="s">
        <v>13</v>
      </c>
      <c r="H87" s="34">
        <v>1</v>
      </c>
      <c r="I87" s="35"/>
      <c r="J87" s="36"/>
      <c r="K87" s="37">
        <f>IF(AND(H87= "",I87= ""), 0, ROUND(ROUND(J87, 2) * ROUND(IF(I87="",H87,I87),  0), 2))</f>
        <v/>
      </c>
      <c r="L87" s="7"/>
      <c r="N87" s="38">
        <v>0.2</v>
      </c>
      <c r="R87" s="7">
        <v>9337</v>
      </c>
    </row>
    <row r="88" spans="1:18" hidden="1">
      <c r="A88" s="7" t="s">
        <v>52</v>
      </c>
    </row>
    <row r="89" spans="1:18" ht="168.75" customHeight="1">
      <c r="A89" s="7">
        <v>9</v>
      </c>
      <c r="B89" s="30" t="s">
        <v>93</v>
      </c>
      <c r="C89" s="30"/>
      <c r="D89" s="31" t="s">
        <v>94</v>
      </c>
      <c r="E89" s="32"/>
      <c r="F89" s="32"/>
      <c r="G89" s="33" t="s">
        <v>51</v>
      </c>
      <c r="H89" s="34">
        <v>1</v>
      </c>
      <c r="I89" s="35"/>
      <c r="J89" s="36"/>
      <c r="K89" s="37">
        <f>IF(AND(H89= "",I89= ""), 0, ROUND(ROUND(J89, 2) * ROUND(IF(I89="",H89,I89),  0), 2))</f>
        <v/>
      </c>
      <c r="L89" s="7"/>
      <c r="N89" s="38">
        <v>0.2</v>
      </c>
      <c r="R89" s="7">
        <v>9337</v>
      </c>
    </row>
    <row r="90" spans="1:18" hidden="1">
      <c r="A90" s="7" t="s">
        <v>52</v>
      </c>
    </row>
    <row r="91" spans="1:18" hidden="1">
      <c r="A91" s="7" t="s">
        <v>86</v>
      </c>
    </row>
    <row r="92" spans="1:18">
      <c r="A92" s="7">
        <v>5</v>
      </c>
      <c r="B92" s="27" t="s">
        <v>95</v>
      </c>
      <c r="C92" s="27"/>
      <c r="D92" s="56" t="s">
        <v>96</v>
      </c>
      <c r="E92" s="56"/>
      <c r="F92" s="56"/>
      <c r="G92" s="56"/>
      <c r="H92" s="56"/>
      <c r="I92" s="56"/>
      <c r="J92" s="56"/>
      <c r="K92" s="56"/>
      <c r="L92" s="7"/>
    </row>
    <row r="93" spans="1:18" hidden="1">
      <c r="A93" s="7" t="s">
        <v>81</v>
      </c>
    </row>
    <row r="94" spans="1:18" hidden="1">
      <c r="A94" s="7" t="s">
        <v>81</v>
      </c>
    </row>
    <row r="95" spans="1:18" hidden="1">
      <c r="A95" s="7" t="s">
        <v>81</v>
      </c>
    </row>
    <row r="96" spans="1:18" ht="22.5" customHeight="1">
      <c r="A96" s="7">
        <v>9</v>
      </c>
      <c r="B96" s="30" t="s">
        <v>97</v>
      </c>
      <c r="C96" s="30"/>
      <c r="D96" s="31" t="s">
        <v>98</v>
      </c>
      <c r="E96" s="32"/>
      <c r="F96" s="32"/>
      <c r="G96" s="33" t="s">
        <v>51</v>
      </c>
      <c r="H96" s="34">
        <v>1</v>
      </c>
      <c r="I96" s="35"/>
      <c r="J96" s="36"/>
      <c r="K96" s="37">
        <f>IF(AND(H96= "",I96= ""), 0, ROUND(ROUND(J96, 2) * ROUND(IF(I96="",H96,I96),  0), 2))</f>
        <v/>
      </c>
      <c r="L96" s="7"/>
      <c r="N96" s="38">
        <v>0.2</v>
      </c>
      <c r="R96" s="7">
        <v>9337</v>
      </c>
    </row>
    <row r="97" spans="1:18" hidden="1">
      <c r="A97" s="7" t="s">
        <v>52</v>
      </c>
    </row>
    <row r="98" spans="1:18" hidden="1">
      <c r="A98" s="7" t="s">
        <v>81</v>
      </c>
    </row>
    <row r="99" spans="1:18" hidden="1">
      <c r="A99" s="7" t="s">
        <v>81</v>
      </c>
    </row>
    <row r="100" spans="1:18" hidden="1">
      <c r="A100" s="7" t="s">
        <v>81</v>
      </c>
    </row>
    <row r="101" spans="1:18">
      <c r="A101" s="7">
        <v>9</v>
      </c>
      <c r="B101" s="30" t="s">
        <v>99</v>
      </c>
      <c r="C101" s="30"/>
      <c r="D101" s="31" t="s">
        <v>100</v>
      </c>
      <c r="E101" s="32"/>
      <c r="F101" s="32"/>
      <c r="G101" s="33" t="s">
        <v>51</v>
      </c>
      <c r="H101" s="34">
        <v>1</v>
      </c>
      <c r="I101" s="35"/>
      <c r="J101" s="36"/>
      <c r="K101" s="37">
        <f>IF(AND(H101= "",I101= ""), 0, ROUND(ROUND(J101, 2) * ROUND(IF(I101="",H101,I101),  0), 2))</f>
        <v/>
      </c>
      <c r="L101" s="7"/>
      <c r="N101" s="38">
        <v>0.2</v>
      </c>
      <c r="R101" s="7">
        <v>9337</v>
      </c>
    </row>
    <row r="102" spans="1:18" hidden="1">
      <c r="A102" s="7" t="s">
        <v>52</v>
      </c>
    </row>
    <row r="103" spans="1:18" hidden="1">
      <c r="A103" s="7" t="s">
        <v>81</v>
      </c>
    </row>
    <row r="104" spans="1:18">
      <c r="A104" s="7">
        <v>9</v>
      </c>
      <c r="B104" s="30" t="s">
        <v>101</v>
      </c>
      <c r="C104" s="30"/>
      <c r="D104" s="31" t="s">
        <v>102</v>
      </c>
      <c r="E104" s="32"/>
      <c r="F104" s="32"/>
      <c r="G104" s="33" t="s">
        <v>51</v>
      </c>
      <c r="H104" s="34">
        <v>1</v>
      </c>
      <c r="I104" s="35"/>
      <c r="J104" s="36"/>
      <c r="K104" s="37">
        <f>IF(AND(H104= "",I104= ""), 0, ROUND(ROUND(J104, 2) * ROUND(IF(I104="",H104,I104),  0), 2))</f>
        <v/>
      </c>
      <c r="L104" s="7"/>
      <c r="N104" s="38">
        <v>0.2</v>
      </c>
      <c r="R104" s="7">
        <v>9337</v>
      </c>
    </row>
    <row r="105" spans="1:18" hidden="1">
      <c r="A105" s="7" t="s">
        <v>52</v>
      </c>
    </row>
    <row r="106" spans="1:18" hidden="1">
      <c r="A106" s="7" t="s">
        <v>86</v>
      </c>
    </row>
    <row r="107" spans="1:18">
      <c r="A107" s="7">
        <v>5</v>
      </c>
      <c r="B107" s="27" t="s">
        <v>103</v>
      </c>
      <c r="C107" s="27"/>
      <c r="D107" s="56" t="s">
        <v>104</v>
      </c>
      <c r="E107" s="56"/>
      <c r="F107" s="56"/>
      <c r="G107" s="56"/>
      <c r="H107" s="56"/>
      <c r="I107" s="56"/>
      <c r="J107" s="56"/>
      <c r="K107" s="56"/>
      <c r="L107" s="7"/>
    </row>
    <row r="108" spans="1:18" hidden="1">
      <c r="A108" s="7" t="s">
        <v>81</v>
      </c>
    </row>
    <row r="109" spans="1:18">
      <c r="A109" s="7">
        <v>9</v>
      </c>
      <c r="B109" s="30" t="s">
        <v>105</v>
      </c>
      <c r="C109" s="30"/>
      <c r="D109" s="31" t="s">
        <v>106</v>
      </c>
      <c r="E109" s="32"/>
      <c r="F109" s="32"/>
      <c r="G109" s="33" t="s">
        <v>51</v>
      </c>
      <c r="H109" s="34">
        <v>1</v>
      </c>
      <c r="I109" s="35"/>
      <c r="J109" s="36"/>
      <c r="K109" s="37">
        <f>IF(AND(H109= "",I109= ""), 0, ROUND(ROUND(J109, 2) * ROUND(IF(I109="",H109,I109),  0), 2))</f>
        <v/>
      </c>
      <c r="L109" s="7"/>
      <c r="N109" s="38">
        <v>0.2</v>
      </c>
      <c r="R109" s="7">
        <v>9337</v>
      </c>
    </row>
    <row r="110" spans="1:18" hidden="1">
      <c r="A110" s="7" t="s">
        <v>52</v>
      </c>
    </row>
    <row r="111" spans="1:18" hidden="1">
      <c r="A111" s="7" t="s">
        <v>81</v>
      </c>
    </row>
    <row r="112" spans="1:18" hidden="1">
      <c r="A112" s="7" t="s">
        <v>81</v>
      </c>
    </row>
    <row r="113" spans="1:18" hidden="1">
      <c r="A113" s="7" t="s">
        <v>81</v>
      </c>
    </row>
    <row r="114" spans="1:18" hidden="1">
      <c r="A114" s="7" t="s">
        <v>81</v>
      </c>
    </row>
    <row r="115" spans="1:18" hidden="1">
      <c r="A115" s="7" t="s">
        <v>81</v>
      </c>
    </row>
    <row r="116" spans="1:18" hidden="1">
      <c r="A116" s="7" t="s">
        <v>81</v>
      </c>
    </row>
    <row r="117" spans="1:18">
      <c r="A117" s="7">
        <v>9</v>
      </c>
      <c r="B117" s="30" t="s">
        <v>107</v>
      </c>
      <c r="C117" s="30"/>
      <c r="D117" s="31" t="s">
        <v>108</v>
      </c>
      <c r="E117" s="32"/>
      <c r="F117" s="32"/>
      <c r="G117" s="33" t="s">
        <v>51</v>
      </c>
      <c r="H117" s="34">
        <v>1</v>
      </c>
      <c r="I117" s="35"/>
      <c r="J117" s="36"/>
      <c r="K117" s="37">
        <f>IF(AND(H117= "",I117= ""), 0, ROUND(ROUND(J117, 2) * ROUND(IF(I117="",H117,I117),  0), 2))</f>
        <v/>
      </c>
      <c r="L117" s="7"/>
      <c r="N117" s="38">
        <v>0.2</v>
      </c>
      <c r="R117" s="7">
        <v>9337</v>
      </c>
    </row>
    <row r="118" spans="1:18" hidden="1">
      <c r="A118" s="7" t="s">
        <v>52</v>
      </c>
    </row>
    <row r="119" spans="1:18" hidden="1">
      <c r="A119" s="7" t="s">
        <v>86</v>
      </c>
    </row>
    <row r="120" spans="1:18">
      <c r="A120" s="7">
        <v>5</v>
      </c>
      <c r="B120" s="27" t="s">
        <v>109</v>
      </c>
      <c r="C120" s="27"/>
      <c r="D120" s="56" t="s">
        <v>110</v>
      </c>
      <c r="E120" s="56"/>
      <c r="F120" s="56"/>
      <c r="G120" s="56"/>
      <c r="H120" s="56"/>
      <c r="I120" s="56"/>
      <c r="J120" s="56"/>
      <c r="K120" s="56"/>
      <c r="L120" s="7"/>
    </row>
    <row r="121" spans="1:18" hidden="1">
      <c r="A121" s="7" t="s">
        <v>81</v>
      </c>
    </row>
    <row r="122" spans="1:18" hidden="1">
      <c r="A122" s="7" t="s">
        <v>81</v>
      </c>
    </row>
    <row r="123" spans="1:18" hidden="1">
      <c r="A123" s="7" t="s">
        <v>81</v>
      </c>
    </row>
    <row r="124" spans="1:18" hidden="1">
      <c r="A124" s="7" t="s">
        <v>81</v>
      </c>
    </row>
    <row r="125" spans="1:18" hidden="1">
      <c r="A125" s="7" t="s">
        <v>81</v>
      </c>
    </row>
    <row r="126" spans="1:18" hidden="1">
      <c r="A126" s="7" t="s">
        <v>81</v>
      </c>
    </row>
    <row r="127" spans="1:18" hidden="1">
      <c r="A127" s="7" t="s">
        <v>81</v>
      </c>
    </row>
    <row r="128" spans="1:18">
      <c r="A128" s="7">
        <v>9</v>
      </c>
      <c r="B128" s="30" t="s">
        <v>111</v>
      </c>
      <c r="C128" s="30"/>
      <c r="D128" s="31" t="s">
        <v>112</v>
      </c>
      <c r="E128" s="32"/>
      <c r="F128" s="32"/>
      <c r="G128" s="33" t="s">
        <v>51</v>
      </c>
      <c r="H128" s="34">
        <v>1</v>
      </c>
      <c r="I128" s="35"/>
      <c r="J128" s="36"/>
      <c r="K128" s="37">
        <f>IF(AND(H128= "",I128= ""), 0, ROUND(ROUND(J128, 2) * ROUND(IF(I128="",H128,I128),  0), 2))</f>
        <v/>
      </c>
      <c r="L128" s="7"/>
      <c r="N128" s="38">
        <v>0.2</v>
      </c>
      <c r="R128" s="7">
        <v>9337</v>
      </c>
    </row>
    <row r="129" spans="1:18" hidden="1">
      <c r="A129" s="7" t="s">
        <v>52</v>
      </c>
    </row>
    <row r="130" spans="1:18" hidden="1">
      <c r="A130" s="7" t="s">
        <v>86</v>
      </c>
    </row>
    <row r="131" spans="1:18">
      <c r="A131" s="7">
        <v>5</v>
      </c>
      <c r="B131" s="27" t="s">
        <v>113</v>
      </c>
      <c r="C131" s="27"/>
      <c r="D131" s="56" t="s">
        <v>114</v>
      </c>
      <c r="E131" s="56"/>
      <c r="F131" s="56"/>
      <c r="G131" s="56"/>
      <c r="H131" s="56"/>
      <c r="I131" s="56"/>
      <c r="J131" s="56"/>
      <c r="K131" s="56"/>
      <c r="L131" s="7"/>
    </row>
    <row r="132" spans="1:18" hidden="1">
      <c r="A132" s="7" t="s">
        <v>81</v>
      </c>
    </row>
    <row r="133" spans="1:18" hidden="1">
      <c r="A133" s="7" t="s">
        <v>81</v>
      </c>
    </row>
    <row r="134" spans="1:18" hidden="1">
      <c r="A134" s="7" t="s">
        <v>81</v>
      </c>
    </row>
    <row r="135" spans="1:18" hidden="1">
      <c r="A135" s="7" t="s">
        <v>81</v>
      </c>
    </row>
    <row r="136" spans="1:18" hidden="1">
      <c r="A136" s="7" t="s">
        <v>81</v>
      </c>
    </row>
    <row r="137" spans="1:18" hidden="1">
      <c r="A137" s="7" t="s">
        <v>81</v>
      </c>
    </row>
    <row r="138" spans="1:18" hidden="1">
      <c r="A138" s="7" t="s">
        <v>81</v>
      </c>
    </row>
    <row r="139" spans="1:18">
      <c r="A139" s="7">
        <v>9</v>
      </c>
      <c r="B139" s="30" t="s">
        <v>115</v>
      </c>
      <c r="C139" s="30"/>
      <c r="D139" s="31" t="s">
        <v>116</v>
      </c>
      <c r="E139" s="32"/>
      <c r="F139" s="32"/>
      <c r="G139" s="33" t="s">
        <v>51</v>
      </c>
      <c r="H139" s="34">
        <v>1</v>
      </c>
      <c r="I139" s="35"/>
      <c r="J139" s="36"/>
      <c r="K139" s="37">
        <f>IF(AND(H139= "",I139= ""), 0, ROUND(ROUND(J139, 2) * ROUND(IF(I139="",H139,I139),  0), 2))</f>
        <v/>
      </c>
      <c r="L139" s="7"/>
      <c r="N139" s="38">
        <v>0.2</v>
      </c>
      <c r="R139" s="7">
        <v>9337</v>
      </c>
    </row>
    <row r="140" spans="1:18" hidden="1">
      <c r="A140" s="7" t="s">
        <v>52</v>
      </c>
    </row>
    <row r="141" spans="1:18" hidden="1">
      <c r="A141" s="7" t="s">
        <v>86</v>
      </c>
    </row>
    <row r="142" spans="1:18">
      <c r="A142" s="7">
        <v>5</v>
      </c>
      <c r="B142" s="27" t="s">
        <v>117</v>
      </c>
      <c r="C142" s="27"/>
      <c r="D142" s="56" t="s">
        <v>118</v>
      </c>
      <c r="E142" s="56"/>
      <c r="F142" s="56"/>
      <c r="G142" s="56"/>
      <c r="H142" s="56"/>
      <c r="I142" s="56"/>
      <c r="J142" s="56"/>
      <c r="K142" s="56"/>
      <c r="L142" s="7"/>
    </row>
    <row r="143" spans="1:18" hidden="1">
      <c r="A143" s="7" t="s">
        <v>81</v>
      </c>
    </row>
    <row r="144" spans="1:18" hidden="1">
      <c r="A144" s="7" t="s">
        <v>81</v>
      </c>
    </row>
    <row r="145" spans="1:18" hidden="1">
      <c r="A145" s="7" t="s">
        <v>81</v>
      </c>
    </row>
    <row r="146" spans="1:18" hidden="1">
      <c r="A146" s="7" t="s">
        <v>81</v>
      </c>
    </row>
    <row r="147" spans="1:18" hidden="1">
      <c r="A147" s="7" t="s">
        <v>81</v>
      </c>
    </row>
    <row r="148" spans="1:18" hidden="1">
      <c r="A148" s="7" t="s">
        <v>81</v>
      </c>
    </row>
    <row r="149" spans="1:18" hidden="1">
      <c r="A149" s="7" t="s">
        <v>81</v>
      </c>
    </row>
    <row r="150" spans="1:18">
      <c r="A150" s="7">
        <v>9</v>
      </c>
      <c r="B150" s="30" t="s">
        <v>119</v>
      </c>
      <c r="C150" s="30"/>
      <c r="D150" s="31" t="s">
        <v>120</v>
      </c>
      <c r="E150" s="32"/>
      <c r="F150" s="32"/>
      <c r="G150" s="33" t="s">
        <v>51</v>
      </c>
      <c r="H150" s="34">
        <v>1</v>
      </c>
      <c r="I150" s="35"/>
      <c r="J150" s="36"/>
      <c r="K150" s="37">
        <f>IF(AND(H150= "",I150= ""), 0, ROUND(ROUND(J150, 2) * ROUND(IF(I150="",H150,I150),  0), 2))</f>
        <v/>
      </c>
      <c r="L150" s="7"/>
      <c r="N150" s="38">
        <v>0.2</v>
      </c>
      <c r="R150" s="7">
        <v>9337</v>
      </c>
    </row>
    <row r="151" spans="1:18" hidden="1">
      <c r="A151" s="7" t="s">
        <v>52</v>
      </c>
    </row>
    <row r="152" spans="1:18" hidden="1">
      <c r="A152" s="7" t="s">
        <v>86</v>
      </c>
    </row>
    <row r="153" spans="1:18">
      <c r="A153" s="7" t="s">
        <v>56</v>
      </c>
      <c r="B153" s="32"/>
      <c r="C153" s="32"/>
      <c r="D153" s="32"/>
      <c r="E153" s="32"/>
      <c r="F153" s="32"/>
      <c r="G153" s="32"/>
      <c r="H153" s="32"/>
      <c r="I153" s="32"/>
      <c r="J153" s="32"/>
      <c r="K153" s="32"/>
    </row>
    <row r="154" spans="1:18">
      <c r="B154" s="32"/>
      <c r="C154" s="32"/>
      <c r="D154" s="39" t="s">
        <v>78</v>
      </c>
      <c r="E154" s="40"/>
      <c r="F154" s="40"/>
      <c r="G154" s="41"/>
      <c r="H154" s="41"/>
      <c r="I154" s="41"/>
      <c r="J154" s="41"/>
      <c r="K154" s="42"/>
    </row>
    <row r="155" spans="1:18">
      <c r="B155" s="32"/>
      <c r="C155" s="32"/>
      <c r="D155" s="43"/>
      <c r="E155" s="7"/>
      <c r="F155" s="7"/>
      <c r="G155" s="7"/>
      <c r="H155" s="7"/>
      <c r="I155" s="7"/>
      <c r="J155" s="7"/>
      <c r="K155" s="8"/>
    </row>
    <row r="156" spans="1:18">
      <c r="B156" s="32"/>
      <c r="C156" s="32"/>
      <c r="D156" s="44" t="s">
        <v>57</v>
      </c>
      <c r="E156" s="45"/>
      <c r="F156" s="45"/>
      <c r="G156" s="46">
        <f>SUMIF(L51:L153, IF(L50="","",L50), K51:K153)</f>
        <v/>
      </c>
      <c r="H156" s="46"/>
      <c r="I156" s="46"/>
      <c r="J156" s="46"/>
      <c r="K156" s="47"/>
    </row>
    <row r="157" spans="1:18" hidden="1">
      <c r="B157" s="32"/>
      <c r="C157" s="32"/>
      <c r="D157" s="48" t="s">
        <v>58</v>
      </c>
      <c r="E157" s="49"/>
      <c r="F157" s="49"/>
      <c r="G157" s="50">
        <f>ROUND(SUMIF(L51:L153, IF(L50="","",L50), K51:K153) * 0.2, 2)</f>
        <v/>
      </c>
      <c r="H157" s="50"/>
      <c r="I157" s="50"/>
      <c r="J157" s="50"/>
      <c r="K157" s="51"/>
    </row>
    <row r="158" spans="1:18" hidden="1">
      <c r="B158" s="32"/>
      <c r="C158" s="32"/>
      <c r="D158" s="44" t="s">
        <v>59</v>
      </c>
      <c r="E158" s="45"/>
      <c r="F158" s="45"/>
      <c r="G158" s="46">
        <f>SUM(G156:G157)</f>
        <v/>
      </c>
      <c r="H158" s="46"/>
      <c r="I158" s="46"/>
      <c r="J158" s="46"/>
      <c r="K158" s="47"/>
    </row>
    <row r="159" spans="1:18">
      <c r="A159" s="7">
        <v>4</v>
      </c>
      <c r="B159" s="27" t="s">
        <v>121</v>
      </c>
      <c r="C159" s="27" t="s">
        <v>122</v>
      </c>
      <c r="D159" s="29" t="s">
        <v>123</v>
      </c>
      <c r="E159" s="29"/>
      <c r="F159" s="29"/>
      <c r="G159" s="29"/>
      <c r="H159" s="29"/>
      <c r="I159" s="29"/>
      <c r="J159" s="29"/>
      <c r="K159" s="29"/>
      <c r="L159" s="7"/>
    </row>
    <row r="160" spans="1:18" hidden="1">
      <c r="A160" s="7" t="s">
        <v>47</v>
      </c>
    </row>
    <row r="161" spans="1:12" hidden="1">
      <c r="A161" s="7" t="s">
        <v>47</v>
      </c>
    </row>
    <row r="162" spans="1:12" hidden="1">
      <c r="A162" s="7" t="s">
        <v>47</v>
      </c>
    </row>
    <row r="163" spans="1:12" hidden="1">
      <c r="A163" s="7" t="s">
        <v>47</v>
      </c>
    </row>
    <row r="164" spans="1:12" hidden="1">
      <c r="A164" s="7" t="s">
        <v>47</v>
      </c>
    </row>
    <row r="165" spans="1:12" hidden="1">
      <c r="A165" s="7" t="s">
        <v>47</v>
      </c>
    </row>
    <row r="166" spans="1:12" hidden="1">
      <c r="A166" s="7" t="s">
        <v>47</v>
      </c>
    </row>
    <row r="167" spans="1:12" hidden="1">
      <c r="A167" s="7" t="s">
        <v>47</v>
      </c>
    </row>
    <row r="168" spans="1:12" hidden="1">
      <c r="A168" s="7" t="s">
        <v>47</v>
      </c>
    </row>
    <row r="169" spans="1:12" hidden="1">
      <c r="A169" s="7" t="s">
        <v>47</v>
      </c>
    </row>
    <row r="170" spans="1:12" hidden="1">
      <c r="A170" s="7" t="s">
        <v>47</v>
      </c>
    </row>
    <row r="171" spans="1:12" hidden="1">
      <c r="A171" s="7" t="s">
        <v>47</v>
      </c>
    </row>
    <row r="172" spans="1:12">
      <c r="A172" s="7">
        <v>5</v>
      </c>
      <c r="B172" s="27" t="s">
        <v>124</v>
      </c>
      <c r="C172" s="27" t="s">
        <v>125</v>
      </c>
      <c r="D172" s="56" t="s">
        <v>126</v>
      </c>
      <c r="E172" s="56"/>
      <c r="F172" s="56"/>
      <c r="G172" s="56"/>
      <c r="H172" s="56"/>
      <c r="I172" s="56"/>
      <c r="J172" s="56"/>
      <c r="K172" s="56"/>
      <c r="L172" s="7"/>
    </row>
    <row r="173" spans="1:12" hidden="1">
      <c r="A173" s="7" t="s">
        <v>81</v>
      </c>
    </row>
    <row r="174" spans="1:12" hidden="1">
      <c r="A174" s="7" t="s">
        <v>81</v>
      </c>
    </row>
    <row r="175" spans="1:12" hidden="1">
      <c r="A175" s="7" t="s">
        <v>81</v>
      </c>
    </row>
    <row r="176" spans="1:12" hidden="1">
      <c r="A176" s="7" t="s">
        <v>81</v>
      </c>
    </row>
    <row r="177" spans="1:18" hidden="1">
      <c r="A177" s="7" t="s">
        <v>81</v>
      </c>
    </row>
    <row r="178" spans="1:18" hidden="1">
      <c r="A178" s="7" t="s">
        <v>81</v>
      </c>
    </row>
    <row r="179" spans="1:18" hidden="1">
      <c r="A179" s="7" t="s">
        <v>81</v>
      </c>
    </row>
    <row r="180" spans="1:18" hidden="1">
      <c r="A180" s="7" t="s">
        <v>81</v>
      </c>
    </row>
    <row r="181" spans="1:18">
      <c r="A181" s="7">
        <v>9</v>
      </c>
      <c r="B181" s="30" t="s">
        <v>127</v>
      </c>
      <c r="C181" s="30" t="s">
        <v>128</v>
      </c>
      <c r="D181" s="31" t="s">
        <v>129</v>
      </c>
      <c r="E181" s="32"/>
      <c r="F181" s="32"/>
      <c r="G181" s="33" t="s">
        <v>75</v>
      </c>
      <c r="H181" s="54"/>
      <c r="I181" s="55"/>
      <c r="J181" s="36"/>
      <c r="K181" s="37">
        <f>IF(AND(H181= "",I181= ""), 0, ROUND(ROUND(J181, 2) * ROUND(IF(I181="",H181,I181),  3), 2))</f>
        <v/>
      </c>
      <c r="L181" s="7"/>
      <c r="N181" s="38">
        <v>0.2</v>
      </c>
      <c r="R181" s="7">
        <v>9337</v>
      </c>
    </row>
    <row r="182" spans="1:18" hidden="1">
      <c r="A182" s="7" t="s">
        <v>52</v>
      </c>
    </row>
    <row r="183" spans="1:18" hidden="1">
      <c r="A183" s="7" t="s">
        <v>86</v>
      </c>
    </row>
    <row r="184" spans="1:18">
      <c r="A184" s="7">
        <v>5</v>
      </c>
      <c r="B184" s="27" t="s">
        <v>130</v>
      </c>
      <c r="C184" s="27" t="s">
        <v>131</v>
      </c>
      <c r="D184" s="56" t="s">
        <v>132</v>
      </c>
      <c r="E184" s="56"/>
      <c r="F184" s="56"/>
      <c r="G184" s="56"/>
      <c r="H184" s="56"/>
      <c r="I184" s="56"/>
      <c r="J184" s="56"/>
      <c r="K184" s="56"/>
      <c r="L184" s="7"/>
    </row>
    <row r="185" spans="1:18" hidden="1">
      <c r="A185" s="7" t="s">
        <v>81</v>
      </c>
    </row>
    <row r="186" spans="1:18" hidden="1">
      <c r="A186" s="7" t="s">
        <v>81</v>
      </c>
    </row>
    <row r="187" spans="1:18" hidden="1">
      <c r="A187" s="7" t="s">
        <v>81</v>
      </c>
    </row>
    <row r="188" spans="1:18" hidden="1">
      <c r="A188" s="7" t="s">
        <v>81</v>
      </c>
    </row>
    <row r="189" spans="1:18" hidden="1">
      <c r="A189" s="7" t="s">
        <v>81</v>
      </c>
    </row>
    <row r="190" spans="1:18" hidden="1">
      <c r="A190" s="7" t="s">
        <v>81</v>
      </c>
    </row>
    <row r="191" spans="1:18" hidden="1">
      <c r="A191" s="7" t="s">
        <v>81</v>
      </c>
    </row>
    <row r="192" spans="1:18" hidden="1">
      <c r="A192" s="7" t="s">
        <v>81</v>
      </c>
    </row>
    <row r="193" spans="1:18" hidden="1">
      <c r="A193" s="7" t="s">
        <v>81</v>
      </c>
    </row>
    <row r="194" spans="1:18" ht="45" customHeight="1">
      <c r="A194" s="7">
        <v>9</v>
      </c>
      <c r="B194" s="30" t="s">
        <v>133</v>
      </c>
      <c r="C194" s="30" t="s">
        <v>134</v>
      </c>
      <c r="D194" s="31" t="s">
        <v>135</v>
      </c>
      <c r="E194" s="32"/>
      <c r="F194" s="32"/>
      <c r="G194" s="33" t="s">
        <v>136</v>
      </c>
      <c r="H194" s="52">
        <v>10</v>
      </c>
      <c r="I194" s="53"/>
      <c r="J194" s="36"/>
      <c r="K194" s="37">
        <f>IF(AND(H194= "",I194= ""), 0, ROUND(ROUND(J194, 2) * ROUND(IF(I194="",H194,I194),  2), 2))</f>
        <v/>
      </c>
      <c r="L194" s="7"/>
      <c r="N194" s="38">
        <v>0.2</v>
      </c>
      <c r="R194" s="7">
        <v>9337</v>
      </c>
    </row>
    <row r="195" spans="1:18" hidden="1">
      <c r="A195" s="7" t="s">
        <v>52</v>
      </c>
    </row>
    <row r="196" spans="1:18" ht="45" customHeight="1">
      <c r="A196" s="7">
        <v>9</v>
      </c>
      <c r="B196" s="30" t="s">
        <v>137</v>
      </c>
      <c r="C196" s="30"/>
      <c r="D196" s="31" t="s">
        <v>138</v>
      </c>
      <c r="E196" s="32"/>
      <c r="F196" s="32"/>
      <c r="G196" s="33" t="s">
        <v>136</v>
      </c>
      <c r="H196" s="52">
        <v>170</v>
      </c>
      <c r="I196" s="53"/>
      <c r="J196" s="36"/>
      <c r="K196" s="37">
        <f>IF(AND(H196= "",I196= ""), 0, ROUND(ROUND(J196, 2) * ROUND(IF(I196="",H196,I196),  2), 2))</f>
        <v/>
      </c>
      <c r="L196" s="7"/>
      <c r="N196" s="38">
        <v>0.2</v>
      </c>
      <c r="R196" s="7">
        <v>9337</v>
      </c>
    </row>
    <row r="197" spans="1:18" hidden="1">
      <c r="A197" s="7" t="s">
        <v>52</v>
      </c>
    </row>
    <row r="198" spans="1:18" ht="45" customHeight="1">
      <c r="A198" s="7">
        <v>9</v>
      </c>
      <c r="B198" s="30" t="s">
        <v>139</v>
      </c>
      <c r="C198" s="30"/>
      <c r="D198" s="31" t="s">
        <v>140</v>
      </c>
      <c r="E198" s="32"/>
      <c r="F198" s="32"/>
      <c r="G198" s="33" t="s">
        <v>136</v>
      </c>
      <c r="H198" s="52">
        <v>25</v>
      </c>
      <c r="I198" s="53"/>
      <c r="J198" s="36"/>
      <c r="K198" s="37">
        <f>IF(AND(H198= "",I198= ""), 0, ROUND(ROUND(J198, 2) * ROUND(IF(I198="",H198,I198),  2), 2))</f>
        <v/>
      </c>
      <c r="L198" s="7"/>
      <c r="N198" s="38">
        <v>0.2</v>
      </c>
      <c r="R198" s="7">
        <v>9337</v>
      </c>
    </row>
    <row r="199" spans="1:18" hidden="1">
      <c r="A199" s="7" t="s">
        <v>52</v>
      </c>
    </row>
    <row r="200" spans="1:18" ht="45" customHeight="1">
      <c r="A200" s="7">
        <v>9</v>
      </c>
      <c r="B200" s="30" t="s">
        <v>141</v>
      </c>
      <c r="C200" s="30" t="s">
        <v>142</v>
      </c>
      <c r="D200" s="31" t="s">
        <v>143</v>
      </c>
      <c r="E200" s="32"/>
      <c r="F200" s="32"/>
      <c r="G200" s="33" t="s">
        <v>136</v>
      </c>
      <c r="H200" s="52">
        <v>200</v>
      </c>
      <c r="I200" s="53"/>
      <c r="J200" s="36"/>
      <c r="K200" s="37">
        <f>IF(AND(H200= "",I200= ""), 0, ROUND(ROUND(J200, 2) * ROUND(IF(I200="",H200,I200),  2), 2))</f>
        <v/>
      </c>
      <c r="L200" s="7"/>
      <c r="N200" s="38">
        <v>0.2</v>
      </c>
      <c r="R200" s="7">
        <v>9337</v>
      </c>
    </row>
    <row r="201" spans="1:18" hidden="1">
      <c r="A201" s="7" t="s">
        <v>52</v>
      </c>
    </row>
    <row r="202" spans="1:18" ht="45" customHeight="1">
      <c r="A202" s="7">
        <v>9</v>
      </c>
      <c r="B202" s="30" t="s">
        <v>144</v>
      </c>
      <c r="C202" s="30"/>
      <c r="D202" s="31" t="s">
        <v>145</v>
      </c>
      <c r="E202" s="32"/>
      <c r="F202" s="32"/>
      <c r="G202" s="33" t="s">
        <v>136</v>
      </c>
      <c r="H202" s="52">
        <v>20</v>
      </c>
      <c r="I202" s="53"/>
      <c r="J202" s="36"/>
      <c r="K202" s="37">
        <f>IF(AND(H202= "",I202= ""), 0, ROUND(ROUND(J202, 2) * ROUND(IF(I202="",H202,I202),  2), 2))</f>
        <v/>
      </c>
      <c r="L202" s="7"/>
      <c r="N202" s="38">
        <v>0.2</v>
      </c>
      <c r="R202" s="7">
        <v>9337</v>
      </c>
    </row>
    <row r="203" spans="1:18" hidden="1">
      <c r="A203" s="7" t="s">
        <v>52</v>
      </c>
    </row>
    <row r="204" spans="1:18" hidden="1">
      <c r="A204" s="7" t="s">
        <v>81</v>
      </c>
    </row>
    <row r="205" spans="1:18" hidden="1">
      <c r="A205" s="7" t="s">
        <v>86</v>
      </c>
    </row>
    <row r="206" spans="1:18">
      <c r="A206" s="7">
        <v>5</v>
      </c>
      <c r="B206" s="27" t="s">
        <v>146</v>
      </c>
      <c r="C206" s="27"/>
      <c r="D206" s="56" t="s">
        <v>147</v>
      </c>
      <c r="E206" s="56"/>
      <c r="F206" s="56"/>
      <c r="G206" s="56"/>
      <c r="H206" s="56"/>
      <c r="I206" s="56"/>
      <c r="J206" s="56"/>
      <c r="K206" s="56"/>
      <c r="L206" s="7"/>
    </row>
    <row r="207" spans="1:18" hidden="1">
      <c r="A207" s="7" t="s">
        <v>81</v>
      </c>
    </row>
    <row r="208" spans="1:18" hidden="1">
      <c r="A208" s="7" t="s">
        <v>81</v>
      </c>
    </row>
    <row r="209" spans="1:18" hidden="1">
      <c r="A209" s="7" t="s">
        <v>81</v>
      </c>
    </row>
    <row r="210" spans="1:18" hidden="1">
      <c r="A210" s="7" t="s">
        <v>81</v>
      </c>
    </row>
    <row r="211" spans="1:18" hidden="1">
      <c r="A211" s="7" t="s">
        <v>81</v>
      </c>
    </row>
    <row r="212" spans="1:18" hidden="1">
      <c r="A212" s="7" t="s">
        <v>81</v>
      </c>
    </row>
    <row r="213" spans="1:18" hidden="1">
      <c r="A213" s="7" t="s">
        <v>81</v>
      </c>
    </row>
    <row r="214" spans="1:18" hidden="1">
      <c r="A214" s="7" t="s">
        <v>81</v>
      </c>
    </row>
    <row r="215" spans="1:18" hidden="1">
      <c r="A215" s="57" t="s">
        <v>148</v>
      </c>
    </row>
    <row r="216" spans="1:18" ht="22.5" customHeight="1">
      <c r="A216" s="7">
        <v>9</v>
      </c>
      <c r="B216" s="30" t="s">
        <v>149</v>
      </c>
      <c r="C216" s="30"/>
      <c r="D216" s="31" t="s">
        <v>150</v>
      </c>
      <c r="E216" s="32"/>
      <c r="F216" s="32"/>
      <c r="G216" s="33" t="s">
        <v>136</v>
      </c>
      <c r="H216" s="52">
        <v>120</v>
      </c>
      <c r="I216" s="53"/>
      <c r="J216" s="36"/>
      <c r="K216" s="37">
        <f>IF(AND(H216= "",I216= ""), 0, ROUND(ROUND(J216, 2) * ROUND(IF(I216="",H216,I216),  2), 2))</f>
        <v/>
      </c>
      <c r="L216" s="7"/>
      <c r="N216" s="38">
        <v>0.2</v>
      </c>
      <c r="R216" s="7">
        <v>9337</v>
      </c>
    </row>
    <row r="217" spans="1:18" hidden="1">
      <c r="A217" s="7" t="s">
        <v>52</v>
      </c>
    </row>
    <row r="218" spans="1:18" hidden="1">
      <c r="A218" s="7" t="s">
        <v>81</v>
      </c>
    </row>
    <row r="219" spans="1:18" hidden="1">
      <c r="A219" s="7" t="s">
        <v>86</v>
      </c>
    </row>
    <row r="220" spans="1:18">
      <c r="A220" s="7">
        <v>5</v>
      </c>
      <c r="B220" s="27" t="s">
        <v>151</v>
      </c>
      <c r="C220" s="27" t="s">
        <v>152</v>
      </c>
      <c r="D220" s="56" t="s">
        <v>153</v>
      </c>
      <c r="E220" s="56"/>
      <c r="F220" s="56"/>
      <c r="G220" s="56"/>
      <c r="H220" s="56"/>
      <c r="I220" s="56"/>
      <c r="J220" s="56"/>
      <c r="K220" s="56"/>
      <c r="L220" s="7"/>
    </row>
    <row r="221" spans="1:18" hidden="1">
      <c r="A221" s="7" t="s">
        <v>81</v>
      </c>
    </row>
    <row r="222" spans="1:18" hidden="1">
      <c r="A222" s="7" t="s">
        <v>81</v>
      </c>
    </row>
    <row r="223" spans="1:18" hidden="1">
      <c r="A223" s="7" t="s">
        <v>81</v>
      </c>
    </row>
    <row r="224" spans="1:18" hidden="1">
      <c r="A224" s="7" t="s">
        <v>81</v>
      </c>
    </row>
    <row r="225" spans="1:18" ht="22.5" customHeight="1">
      <c r="A225" s="7">
        <v>9</v>
      </c>
      <c r="B225" s="30" t="s">
        <v>154</v>
      </c>
      <c r="C225" s="30" t="s">
        <v>155</v>
      </c>
      <c r="D225" s="31" t="s">
        <v>156</v>
      </c>
      <c r="E225" s="32"/>
      <c r="F225" s="32"/>
      <c r="G225" s="33" t="s">
        <v>51</v>
      </c>
      <c r="H225" s="34">
        <v>1</v>
      </c>
      <c r="I225" s="35"/>
      <c r="J225" s="36"/>
      <c r="K225" s="37">
        <f>IF(AND(H225= "",I225= ""), 0, ROUND(ROUND(J225, 2) * ROUND(IF(I225="",H225,I225),  0), 2))</f>
        <v/>
      </c>
      <c r="L225" s="7"/>
      <c r="N225" s="38">
        <v>0.2</v>
      </c>
      <c r="R225" s="7">
        <v>9337</v>
      </c>
    </row>
    <row r="226" spans="1:18" hidden="1">
      <c r="A226" s="7" t="s">
        <v>52</v>
      </c>
    </row>
    <row r="227" spans="1:18" hidden="1">
      <c r="A227" s="7" t="s">
        <v>86</v>
      </c>
    </row>
    <row r="228" spans="1:18">
      <c r="A228" s="7">
        <v>5</v>
      </c>
      <c r="B228" s="27" t="s">
        <v>157</v>
      </c>
      <c r="C228" s="27" t="s">
        <v>158</v>
      </c>
      <c r="D228" s="56" t="s">
        <v>159</v>
      </c>
      <c r="E228" s="56"/>
      <c r="F228" s="56"/>
      <c r="G228" s="56"/>
      <c r="H228" s="56"/>
      <c r="I228" s="56"/>
      <c r="J228" s="56"/>
      <c r="K228" s="56"/>
      <c r="L228" s="7"/>
    </row>
    <row r="229" spans="1:18" hidden="1">
      <c r="A229" s="7" t="s">
        <v>81</v>
      </c>
    </row>
    <row r="230" spans="1:18" hidden="1">
      <c r="A230" s="7" t="s">
        <v>81</v>
      </c>
    </row>
    <row r="231" spans="1:18" hidden="1">
      <c r="A231" s="7" t="s">
        <v>81</v>
      </c>
    </row>
    <row r="232" spans="1:18" hidden="1">
      <c r="A232" s="7" t="s">
        <v>81</v>
      </c>
    </row>
    <row r="233" spans="1:18" hidden="1">
      <c r="A233" s="7" t="s">
        <v>81</v>
      </c>
    </row>
    <row r="234" spans="1:18" hidden="1">
      <c r="A234" s="7" t="s">
        <v>81</v>
      </c>
    </row>
    <row r="235" spans="1:18" hidden="1">
      <c r="A235" s="7" t="s">
        <v>81</v>
      </c>
    </row>
    <row r="236" spans="1:18" hidden="1">
      <c r="A236" s="7" t="s">
        <v>81</v>
      </c>
    </row>
    <row r="237" spans="1:18">
      <c r="A237" s="7">
        <v>9</v>
      </c>
      <c r="B237" s="30" t="s">
        <v>160</v>
      </c>
      <c r="C237" s="30" t="s">
        <v>161</v>
      </c>
      <c r="D237" s="31" t="s">
        <v>162</v>
      </c>
      <c r="E237" s="32"/>
      <c r="F237" s="32"/>
      <c r="G237" s="33" t="s">
        <v>136</v>
      </c>
      <c r="H237" s="52">
        <v>100</v>
      </c>
      <c r="I237" s="53"/>
      <c r="J237" s="36"/>
      <c r="K237" s="37">
        <f>IF(AND(H237= "",I237= ""), 0, ROUND(ROUND(J237, 2) * ROUND(IF(I237="",H237,I237),  2), 2))</f>
        <v/>
      </c>
      <c r="L237" s="7"/>
      <c r="N237" s="38">
        <v>0.2</v>
      </c>
      <c r="R237" s="7">
        <v>9337</v>
      </c>
    </row>
    <row r="238" spans="1:18" hidden="1">
      <c r="A238" s="7" t="s">
        <v>52</v>
      </c>
    </row>
    <row r="239" spans="1:18" hidden="1">
      <c r="A239" s="7" t="s">
        <v>86</v>
      </c>
    </row>
    <row r="240" spans="1:18">
      <c r="A240" s="7" t="s">
        <v>56</v>
      </c>
      <c r="B240" s="32"/>
      <c r="C240" s="32"/>
      <c r="D240" s="32"/>
      <c r="E240" s="32"/>
      <c r="F240" s="32"/>
      <c r="G240" s="32"/>
      <c r="H240" s="32"/>
      <c r="I240" s="32"/>
      <c r="J240" s="32"/>
      <c r="K240" s="32"/>
    </row>
    <row r="241" spans="1:18">
      <c r="B241" s="32"/>
      <c r="C241" s="32"/>
      <c r="D241" s="39" t="s">
        <v>123</v>
      </c>
      <c r="E241" s="40"/>
      <c r="F241" s="40"/>
      <c r="G241" s="41"/>
      <c r="H241" s="41"/>
      <c r="I241" s="41"/>
      <c r="J241" s="41"/>
      <c r="K241" s="42"/>
    </row>
    <row r="242" spans="1:18">
      <c r="B242" s="32"/>
      <c r="C242" s="32"/>
      <c r="D242" s="43"/>
      <c r="E242" s="7"/>
      <c r="F242" s="7"/>
      <c r="G242" s="7"/>
      <c r="H242" s="7"/>
      <c r="I242" s="7"/>
      <c r="J242" s="7"/>
      <c r="K242" s="8"/>
    </row>
    <row r="243" spans="1:18">
      <c r="B243" s="32"/>
      <c r="C243" s="32"/>
      <c r="D243" s="44" t="s">
        <v>57</v>
      </c>
      <c r="E243" s="45"/>
      <c r="F243" s="45"/>
      <c r="G243" s="46">
        <f>SUMIF(L160:L240, IF(L159="","",L159), K160:K240)</f>
        <v/>
      </c>
      <c r="H243" s="46"/>
      <c r="I243" s="46"/>
      <c r="J243" s="46"/>
      <c r="K243" s="47"/>
    </row>
    <row r="244" spans="1:18" hidden="1">
      <c r="B244" s="32"/>
      <c r="C244" s="32"/>
      <c r="D244" s="48" t="s">
        <v>58</v>
      </c>
      <c r="E244" s="49"/>
      <c r="F244" s="49"/>
      <c r="G244" s="50">
        <f>ROUND(SUMIF(L160:L240, IF(L159="","",L159), K160:K240) * 0.2, 2)</f>
        <v/>
      </c>
      <c r="H244" s="50"/>
      <c r="I244" s="50"/>
      <c r="J244" s="50"/>
      <c r="K244" s="51"/>
    </row>
    <row r="245" spans="1:18" hidden="1">
      <c r="B245" s="32"/>
      <c r="C245" s="32"/>
      <c r="D245" s="44" t="s">
        <v>59</v>
      </c>
      <c r="E245" s="45"/>
      <c r="F245" s="45"/>
      <c r="G245" s="46">
        <f>SUM(G243:G244)</f>
        <v/>
      </c>
      <c r="H245" s="46"/>
      <c r="I245" s="46"/>
      <c r="J245" s="46"/>
      <c r="K245" s="47"/>
    </row>
    <row r="246" spans="1:18">
      <c r="A246" s="7">
        <v>4</v>
      </c>
      <c r="B246" s="27" t="s">
        <v>163</v>
      </c>
      <c r="C246" s="27" t="s">
        <v>164</v>
      </c>
      <c r="D246" s="29" t="s">
        <v>165</v>
      </c>
      <c r="E246" s="29"/>
      <c r="F246" s="29"/>
      <c r="G246" s="29"/>
      <c r="H246" s="29"/>
      <c r="I246" s="29"/>
      <c r="J246" s="29"/>
      <c r="K246" s="29"/>
      <c r="L246" s="7"/>
    </row>
    <row r="247" spans="1:18" hidden="1">
      <c r="A247" s="7" t="s">
        <v>47</v>
      </c>
    </row>
    <row r="248" spans="1:18" hidden="1">
      <c r="A248" s="7" t="s">
        <v>47</v>
      </c>
    </row>
    <row r="249" spans="1:18" hidden="1">
      <c r="A249" s="7" t="s">
        <v>47</v>
      </c>
    </row>
    <row r="250" spans="1:18" ht="22.5" customHeight="1">
      <c r="A250" s="7">
        <v>9</v>
      </c>
      <c r="B250" s="30" t="s">
        <v>166</v>
      </c>
      <c r="C250" s="30"/>
      <c r="D250" s="31" t="s">
        <v>167</v>
      </c>
      <c r="E250" s="32"/>
      <c r="F250" s="32"/>
      <c r="G250" s="33" t="s">
        <v>136</v>
      </c>
      <c r="H250" s="52">
        <v>14</v>
      </c>
      <c r="I250" s="53"/>
      <c r="J250" s="36"/>
      <c r="K250" s="37">
        <f>IF(AND(H250= "",I250= ""), 0, ROUND(ROUND(J250, 2) * ROUND(IF(I250="",H250,I250),  2), 2))</f>
        <v/>
      </c>
      <c r="L250" s="7"/>
      <c r="N250" s="38">
        <v>0.2</v>
      </c>
      <c r="R250" s="7">
        <v>9337</v>
      </c>
    </row>
    <row r="251" spans="1:18" hidden="1">
      <c r="A251" s="7" t="s">
        <v>52</v>
      </c>
    </row>
    <row r="252" spans="1:18" hidden="1">
      <c r="A252" s="7" t="s">
        <v>47</v>
      </c>
    </row>
    <row r="253" spans="1:18" ht="22.5" customHeight="1">
      <c r="A253" s="7">
        <v>9</v>
      </c>
      <c r="B253" s="30" t="s">
        <v>168</v>
      </c>
      <c r="C253" s="30"/>
      <c r="D253" s="31" t="s">
        <v>169</v>
      </c>
      <c r="E253" s="32"/>
      <c r="F253" s="32"/>
      <c r="G253" s="33" t="s">
        <v>136</v>
      </c>
      <c r="H253" s="52">
        <v>14</v>
      </c>
      <c r="I253" s="53"/>
      <c r="J253" s="36"/>
      <c r="K253" s="37">
        <f>IF(AND(H253= "",I253= ""), 0, ROUND(ROUND(J253, 2) * ROUND(IF(I253="",H253,I253),  2), 2))</f>
        <v/>
      </c>
      <c r="L253" s="7"/>
      <c r="N253" s="38">
        <v>0.2</v>
      </c>
      <c r="R253" s="7">
        <v>9337</v>
      </c>
    </row>
    <row r="254" spans="1:18" hidden="1">
      <c r="A254" s="7" t="s">
        <v>52</v>
      </c>
    </row>
    <row r="255" spans="1:18" hidden="1">
      <c r="A255" s="7" t="s">
        <v>47</v>
      </c>
    </row>
    <row r="256" spans="1:18" hidden="1">
      <c r="A256" s="7" t="s">
        <v>47</v>
      </c>
    </row>
    <row r="257" spans="1:18" hidden="1">
      <c r="A257" s="7" t="s">
        <v>47</v>
      </c>
    </row>
    <row r="258" spans="1:18" hidden="1">
      <c r="A258" s="7" t="s">
        <v>47</v>
      </c>
    </row>
    <row r="259" spans="1:18" ht="22.5" customHeight="1">
      <c r="A259" s="7">
        <v>9</v>
      </c>
      <c r="B259" s="30" t="s">
        <v>170</v>
      </c>
      <c r="C259" s="30"/>
      <c r="D259" s="31" t="s">
        <v>171</v>
      </c>
      <c r="E259" s="32"/>
      <c r="F259" s="32"/>
      <c r="G259" s="33" t="s">
        <v>136</v>
      </c>
      <c r="H259" s="52">
        <v>110</v>
      </c>
      <c r="I259" s="53"/>
      <c r="J259" s="36"/>
      <c r="K259" s="37">
        <f>IF(AND(H259= "",I259= ""), 0, ROUND(ROUND(J259, 2) * ROUND(IF(I259="",H259,I259),  2), 2))</f>
        <v/>
      </c>
      <c r="L259" s="7"/>
      <c r="N259" s="38">
        <v>0.2</v>
      </c>
      <c r="R259" s="7">
        <v>9337</v>
      </c>
    </row>
    <row r="260" spans="1:18" hidden="1">
      <c r="A260" s="7" t="s">
        <v>52</v>
      </c>
    </row>
    <row r="261" spans="1:18" hidden="1">
      <c r="A261" s="7" t="s">
        <v>47</v>
      </c>
    </row>
    <row r="262" spans="1:18" ht="22.5" customHeight="1">
      <c r="A262" s="7">
        <v>9</v>
      </c>
      <c r="B262" s="30" t="s">
        <v>172</v>
      </c>
      <c r="C262" s="30"/>
      <c r="D262" s="31" t="s">
        <v>173</v>
      </c>
      <c r="E262" s="32"/>
      <c r="F262" s="32"/>
      <c r="G262" s="33" t="s">
        <v>136</v>
      </c>
      <c r="H262" s="52">
        <v>90</v>
      </c>
      <c r="I262" s="53"/>
      <c r="J262" s="36"/>
      <c r="K262" s="37">
        <f>IF(AND(H262= "",I262= ""), 0, ROUND(ROUND(J262, 2) * ROUND(IF(I262="",H262,I262),  2), 2))</f>
        <v/>
      </c>
      <c r="L262" s="7"/>
      <c r="N262" s="38">
        <v>0.2</v>
      </c>
      <c r="R262" s="7">
        <v>9337</v>
      </c>
    </row>
    <row r="263" spans="1:18" hidden="1">
      <c r="A263" s="7" t="s">
        <v>52</v>
      </c>
    </row>
    <row r="264" spans="1:18" hidden="1">
      <c r="A264" s="7" t="s">
        <v>47</v>
      </c>
    </row>
    <row r="265" spans="1:18" ht="22.5" customHeight="1">
      <c r="A265" s="7">
        <v>9</v>
      </c>
      <c r="B265" s="30" t="s">
        <v>174</v>
      </c>
      <c r="C265" s="30"/>
      <c r="D265" s="31" t="s">
        <v>175</v>
      </c>
      <c r="E265" s="32"/>
      <c r="F265" s="32"/>
      <c r="G265" s="33" t="s">
        <v>136</v>
      </c>
      <c r="H265" s="52">
        <v>65</v>
      </c>
      <c r="I265" s="53"/>
      <c r="J265" s="36"/>
      <c r="K265" s="37">
        <f>IF(AND(H265= "",I265= ""), 0, ROUND(ROUND(J265, 2) * ROUND(IF(I265="",H265,I265),  2), 2))</f>
        <v/>
      </c>
      <c r="L265" s="7"/>
      <c r="N265" s="38">
        <v>0.2</v>
      </c>
      <c r="R265" s="7">
        <v>9337</v>
      </c>
    </row>
    <row r="266" spans="1:18" hidden="1">
      <c r="A266" s="7" t="s">
        <v>52</v>
      </c>
    </row>
    <row r="267" spans="1:18" hidden="1">
      <c r="A267" s="7" t="s">
        <v>47</v>
      </c>
    </row>
    <row r="268" spans="1:18" ht="22.5" customHeight="1">
      <c r="A268" s="7">
        <v>9</v>
      </c>
      <c r="B268" s="30" t="s">
        <v>176</v>
      </c>
      <c r="C268" s="30"/>
      <c r="D268" s="31" t="s">
        <v>177</v>
      </c>
      <c r="E268" s="32"/>
      <c r="F268" s="32"/>
      <c r="G268" s="33" t="s">
        <v>136</v>
      </c>
      <c r="H268" s="52">
        <v>40</v>
      </c>
      <c r="I268" s="53"/>
      <c r="J268" s="36"/>
      <c r="K268" s="37">
        <f>IF(AND(H268= "",I268= ""), 0, ROUND(ROUND(J268, 2) * ROUND(IF(I268="",H268,I268),  2), 2))</f>
        <v/>
      </c>
      <c r="L268" s="7"/>
      <c r="N268" s="38">
        <v>0.2</v>
      </c>
      <c r="R268" s="7">
        <v>9337</v>
      </c>
    </row>
    <row r="269" spans="1:18" hidden="1">
      <c r="A269" s="7" t="s">
        <v>52</v>
      </c>
    </row>
    <row r="270" spans="1:18" hidden="1">
      <c r="A270" s="7" t="s">
        <v>47</v>
      </c>
    </row>
    <row r="271" spans="1:18" hidden="1">
      <c r="A271" s="7" t="s">
        <v>47</v>
      </c>
    </row>
    <row r="272" spans="1:18" ht="22.5" customHeight="1">
      <c r="A272" s="7">
        <v>9</v>
      </c>
      <c r="B272" s="30" t="s">
        <v>178</v>
      </c>
      <c r="C272" s="30"/>
      <c r="D272" s="31" t="s">
        <v>179</v>
      </c>
      <c r="E272" s="32"/>
      <c r="F272" s="32"/>
      <c r="G272" s="33" t="s">
        <v>136</v>
      </c>
      <c r="H272" s="52">
        <v>35</v>
      </c>
      <c r="I272" s="53"/>
      <c r="J272" s="36"/>
      <c r="K272" s="37">
        <f>IF(AND(H272= "",I272= ""), 0, ROUND(ROUND(J272, 2) * ROUND(IF(I272="",H272,I272),  2), 2))</f>
        <v/>
      </c>
      <c r="L272" s="7"/>
      <c r="N272" s="38">
        <v>0.2</v>
      </c>
      <c r="R272" s="7">
        <v>9337</v>
      </c>
    </row>
    <row r="273" spans="1:18" hidden="1">
      <c r="A273" s="7" t="s">
        <v>52</v>
      </c>
    </row>
    <row r="274" spans="1:18" hidden="1">
      <c r="A274" s="7" t="s">
        <v>47</v>
      </c>
    </row>
    <row r="275" spans="1:18" ht="22.5" customHeight="1">
      <c r="A275" s="7">
        <v>9</v>
      </c>
      <c r="B275" s="30" t="s">
        <v>180</v>
      </c>
      <c r="C275" s="30"/>
      <c r="D275" s="31" t="s">
        <v>181</v>
      </c>
      <c r="E275" s="32"/>
      <c r="F275" s="32"/>
      <c r="G275" s="33" t="s">
        <v>136</v>
      </c>
      <c r="H275" s="52">
        <v>35</v>
      </c>
      <c r="I275" s="53"/>
      <c r="J275" s="36"/>
      <c r="K275" s="37">
        <f>IF(AND(H275= "",I275= ""), 0, ROUND(ROUND(J275, 2) * ROUND(IF(I275="",H275,I275),  2), 2))</f>
        <v/>
      </c>
      <c r="L275" s="7"/>
      <c r="N275" s="38">
        <v>0.2</v>
      </c>
      <c r="R275" s="7">
        <v>9337</v>
      </c>
    </row>
    <row r="276" spans="1:18" hidden="1">
      <c r="A276" s="7" t="s">
        <v>52</v>
      </c>
    </row>
    <row r="277" spans="1:18" hidden="1">
      <c r="A277" s="7" t="s">
        <v>47</v>
      </c>
    </row>
    <row r="278" spans="1:18" ht="22.5" customHeight="1">
      <c r="A278" s="7">
        <v>9</v>
      </c>
      <c r="B278" s="30" t="s">
        <v>182</v>
      </c>
      <c r="C278" s="30"/>
      <c r="D278" s="31" t="s">
        <v>183</v>
      </c>
      <c r="E278" s="32"/>
      <c r="F278" s="32"/>
      <c r="G278" s="33" t="s">
        <v>136</v>
      </c>
      <c r="H278" s="52">
        <v>80</v>
      </c>
      <c r="I278" s="53"/>
      <c r="J278" s="36"/>
      <c r="K278" s="37">
        <f>IF(AND(H278= "",I278= ""), 0, ROUND(ROUND(J278, 2) * ROUND(IF(I278="",H278,I278),  2), 2))</f>
        <v/>
      </c>
      <c r="L278" s="7"/>
      <c r="N278" s="38">
        <v>0.2</v>
      </c>
      <c r="R278" s="7">
        <v>9337</v>
      </c>
    </row>
    <row r="279" spans="1:18" hidden="1">
      <c r="A279" s="7" t="s">
        <v>52</v>
      </c>
    </row>
    <row r="280" spans="1:18" hidden="1">
      <c r="A280" s="7" t="s">
        <v>47</v>
      </c>
    </row>
    <row r="281" spans="1:18">
      <c r="A281" s="7">
        <v>9</v>
      </c>
      <c r="B281" s="30" t="s">
        <v>184</v>
      </c>
      <c r="C281" s="30"/>
      <c r="D281" s="31" t="s">
        <v>185</v>
      </c>
      <c r="E281" s="32"/>
      <c r="F281" s="32"/>
      <c r="G281" s="33" t="s">
        <v>136</v>
      </c>
      <c r="H281" s="52">
        <v>110</v>
      </c>
      <c r="I281" s="53"/>
      <c r="J281" s="36"/>
      <c r="K281" s="37">
        <f>IF(AND(H281= "",I281= ""), 0, ROUND(ROUND(J281, 2) * ROUND(IF(I281="",H281,I281),  2), 2))</f>
        <v/>
      </c>
      <c r="L281" s="7"/>
      <c r="N281" s="38">
        <v>0.2</v>
      </c>
      <c r="R281" s="7">
        <v>9337</v>
      </c>
    </row>
    <row r="282" spans="1:18" hidden="1">
      <c r="A282" s="7" t="s">
        <v>52</v>
      </c>
    </row>
    <row r="283" spans="1:18" hidden="1">
      <c r="A283" s="7" t="s">
        <v>47</v>
      </c>
    </row>
    <row r="284" spans="1:18" hidden="1">
      <c r="A284" s="7" t="s">
        <v>47</v>
      </c>
    </row>
    <row r="285" spans="1:18" hidden="1">
      <c r="A285" s="7" t="s">
        <v>47</v>
      </c>
    </row>
    <row r="286" spans="1:18" ht="22.5" customHeight="1">
      <c r="A286" s="7">
        <v>9</v>
      </c>
      <c r="B286" s="30" t="s">
        <v>186</v>
      </c>
      <c r="C286" s="30"/>
      <c r="D286" s="31" t="s">
        <v>187</v>
      </c>
      <c r="E286" s="32"/>
      <c r="F286" s="32"/>
      <c r="G286" s="33" t="s">
        <v>136</v>
      </c>
      <c r="H286" s="52">
        <v>80</v>
      </c>
      <c r="I286" s="53"/>
      <c r="J286" s="36"/>
      <c r="K286" s="37">
        <f>IF(AND(H286= "",I286= ""), 0, ROUND(ROUND(J286, 2) * ROUND(IF(I286="",H286,I286),  2), 2))</f>
        <v/>
      </c>
      <c r="L286" s="7"/>
      <c r="N286" s="38">
        <v>0.2</v>
      </c>
      <c r="R286" s="7">
        <v>9337</v>
      </c>
    </row>
    <row r="287" spans="1:18" hidden="1">
      <c r="A287" s="7" t="s">
        <v>52</v>
      </c>
    </row>
    <row r="288" spans="1:18" hidden="1">
      <c r="A288" s="7" t="s">
        <v>47</v>
      </c>
    </row>
    <row r="289" spans="1:18" ht="22.5" customHeight="1">
      <c r="A289" s="7">
        <v>9</v>
      </c>
      <c r="B289" s="30" t="s">
        <v>188</v>
      </c>
      <c r="C289" s="30"/>
      <c r="D289" s="31" t="s">
        <v>189</v>
      </c>
      <c r="E289" s="32"/>
      <c r="F289" s="32"/>
      <c r="G289" s="33" t="s">
        <v>136</v>
      </c>
      <c r="H289" s="52">
        <v>110</v>
      </c>
      <c r="I289" s="53"/>
      <c r="J289" s="36"/>
      <c r="K289" s="37">
        <f>IF(AND(H289= "",I289= ""), 0, ROUND(ROUND(J289, 2) * ROUND(IF(I289="",H289,I289),  2), 2))</f>
        <v/>
      </c>
      <c r="L289" s="7"/>
      <c r="N289" s="38">
        <v>0.2</v>
      </c>
      <c r="R289" s="7">
        <v>9337</v>
      </c>
    </row>
    <row r="290" spans="1:18" hidden="1">
      <c r="A290" s="7" t="s">
        <v>52</v>
      </c>
    </row>
    <row r="291" spans="1:18" hidden="1">
      <c r="A291" s="7" t="s">
        <v>47</v>
      </c>
    </row>
    <row r="292" spans="1:18" ht="22.5" customHeight="1">
      <c r="A292" s="7">
        <v>9</v>
      </c>
      <c r="B292" s="30" t="s">
        <v>190</v>
      </c>
      <c r="C292" s="30"/>
      <c r="D292" s="31" t="s">
        <v>191</v>
      </c>
      <c r="E292" s="32"/>
      <c r="F292" s="32"/>
      <c r="G292" s="33" t="s">
        <v>136</v>
      </c>
      <c r="H292" s="52">
        <v>90</v>
      </c>
      <c r="I292" s="53"/>
      <c r="J292" s="36"/>
      <c r="K292" s="37">
        <f>IF(AND(H292= "",I292= ""), 0, ROUND(ROUND(J292, 2) * ROUND(IF(I292="",H292,I292),  2), 2))</f>
        <v/>
      </c>
      <c r="L292" s="7"/>
      <c r="N292" s="38">
        <v>0.2</v>
      </c>
      <c r="R292" s="7">
        <v>9337</v>
      </c>
    </row>
    <row r="293" spans="1:18" hidden="1">
      <c r="A293" s="7" t="s">
        <v>52</v>
      </c>
    </row>
    <row r="294" spans="1:18" hidden="1">
      <c r="A294" s="7" t="s">
        <v>47</v>
      </c>
    </row>
    <row r="295" spans="1:18" ht="22.5" customHeight="1">
      <c r="A295" s="7">
        <v>9</v>
      </c>
      <c r="B295" s="30" t="s">
        <v>192</v>
      </c>
      <c r="C295" s="30"/>
      <c r="D295" s="31" t="s">
        <v>191</v>
      </c>
      <c r="E295" s="32"/>
      <c r="F295" s="32"/>
      <c r="G295" s="33" t="s">
        <v>136</v>
      </c>
      <c r="H295" s="52">
        <v>90</v>
      </c>
      <c r="I295" s="53"/>
      <c r="J295" s="36"/>
      <c r="K295" s="37">
        <f>IF(AND(H295= "",I295= ""), 0, ROUND(ROUND(J295, 2) * ROUND(IF(I295="",H295,I295),  2), 2))</f>
        <v/>
      </c>
      <c r="L295" s="7"/>
      <c r="N295" s="38">
        <v>0.2</v>
      </c>
      <c r="R295" s="7">
        <v>9337</v>
      </c>
    </row>
    <row r="296" spans="1:18" hidden="1">
      <c r="A296" s="7" t="s">
        <v>52</v>
      </c>
    </row>
    <row r="297" spans="1:18" hidden="1">
      <c r="A297" s="7" t="s">
        <v>47</v>
      </c>
    </row>
    <row r="298" spans="1:18" ht="22.5" customHeight="1">
      <c r="A298" s="7">
        <v>9</v>
      </c>
      <c r="B298" s="30" t="s">
        <v>193</v>
      </c>
      <c r="C298" s="30"/>
      <c r="D298" s="31" t="s">
        <v>194</v>
      </c>
      <c r="E298" s="32"/>
      <c r="F298" s="32"/>
      <c r="G298" s="33" t="s">
        <v>136</v>
      </c>
      <c r="H298" s="52">
        <v>20</v>
      </c>
      <c r="I298" s="53"/>
      <c r="J298" s="36"/>
      <c r="K298" s="37">
        <f>IF(AND(H298= "",I298= ""), 0, ROUND(ROUND(J298, 2) * ROUND(IF(I298="",H298,I298),  2), 2))</f>
        <v/>
      </c>
      <c r="L298" s="7"/>
      <c r="N298" s="38">
        <v>0.2</v>
      </c>
      <c r="R298" s="7">
        <v>9337</v>
      </c>
    </row>
    <row r="299" spans="1:18" hidden="1">
      <c r="A299" s="7" t="s">
        <v>52</v>
      </c>
    </row>
    <row r="300" spans="1:18" hidden="1">
      <c r="A300" s="7" t="s">
        <v>47</v>
      </c>
    </row>
    <row r="301" spans="1:18" ht="22.5" customHeight="1">
      <c r="A301" s="7">
        <v>9</v>
      </c>
      <c r="B301" s="30" t="s">
        <v>195</v>
      </c>
      <c r="C301" s="30"/>
      <c r="D301" s="31" t="s">
        <v>196</v>
      </c>
      <c r="E301" s="32"/>
      <c r="F301" s="32"/>
      <c r="G301" s="33" t="s">
        <v>136</v>
      </c>
      <c r="H301" s="52">
        <v>25</v>
      </c>
      <c r="I301" s="53"/>
      <c r="J301" s="36"/>
      <c r="K301" s="37">
        <f>IF(AND(H301= "",I301= ""), 0, ROUND(ROUND(J301, 2) * ROUND(IF(I301="",H301,I301),  2), 2))</f>
        <v/>
      </c>
      <c r="L301" s="7"/>
      <c r="N301" s="38">
        <v>0.2</v>
      </c>
      <c r="R301" s="7">
        <v>9337</v>
      </c>
    </row>
    <row r="302" spans="1:18" hidden="1">
      <c r="A302" s="7" t="s">
        <v>52</v>
      </c>
    </row>
    <row r="303" spans="1:18" hidden="1">
      <c r="A303" s="7" t="s">
        <v>47</v>
      </c>
    </row>
    <row r="304" spans="1:18" ht="22.5" customHeight="1">
      <c r="A304" s="7">
        <v>9</v>
      </c>
      <c r="B304" s="30" t="s">
        <v>197</v>
      </c>
      <c r="C304" s="30"/>
      <c r="D304" s="31" t="s">
        <v>198</v>
      </c>
      <c r="E304" s="32"/>
      <c r="F304" s="32"/>
      <c r="G304" s="33" t="s">
        <v>136</v>
      </c>
      <c r="H304" s="52">
        <v>20</v>
      </c>
      <c r="I304" s="53"/>
      <c r="J304" s="36"/>
      <c r="K304" s="37">
        <f>IF(AND(H304= "",I304= ""), 0, ROUND(ROUND(J304, 2) * ROUND(IF(I304="",H304,I304),  2), 2))</f>
        <v/>
      </c>
      <c r="L304" s="7"/>
      <c r="N304" s="38">
        <v>0.2</v>
      </c>
      <c r="R304" s="7">
        <v>9337</v>
      </c>
    </row>
    <row r="305" spans="1:18" hidden="1">
      <c r="A305" s="7" t="s">
        <v>52</v>
      </c>
    </row>
    <row r="306" spans="1:18" hidden="1">
      <c r="A306" s="7" t="s">
        <v>47</v>
      </c>
    </row>
    <row r="307" spans="1:18" ht="22.5" customHeight="1">
      <c r="A307" s="7">
        <v>9</v>
      </c>
      <c r="B307" s="30" t="s">
        <v>199</v>
      </c>
      <c r="C307" s="30"/>
      <c r="D307" s="31" t="s">
        <v>200</v>
      </c>
      <c r="E307" s="32"/>
      <c r="F307" s="32"/>
      <c r="G307" s="33" t="s">
        <v>136</v>
      </c>
      <c r="H307" s="52">
        <v>20</v>
      </c>
      <c r="I307" s="53"/>
      <c r="J307" s="36"/>
      <c r="K307" s="37">
        <f>IF(AND(H307= "",I307= ""), 0, ROUND(ROUND(J307, 2) * ROUND(IF(I307="",H307,I307),  2), 2))</f>
        <v/>
      </c>
      <c r="L307" s="7"/>
      <c r="N307" s="38">
        <v>0.2</v>
      </c>
      <c r="R307" s="7">
        <v>9337</v>
      </c>
    </row>
    <row r="308" spans="1:18" hidden="1">
      <c r="A308" s="7" t="s">
        <v>52</v>
      </c>
    </row>
    <row r="309" spans="1:18" hidden="1">
      <c r="A309" s="7" t="s">
        <v>47</v>
      </c>
    </row>
    <row r="310" spans="1:18" ht="22.5" customHeight="1">
      <c r="A310" s="7">
        <v>9</v>
      </c>
      <c r="B310" s="30" t="s">
        <v>201</v>
      </c>
      <c r="C310" s="30"/>
      <c r="D310" s="31" t="s">
        <v>202</v>
      </c>
      <c r="E310" s="32"/>
      <c r="F310" s="32"/>
      <c r="G310" s="33" t="s">
        <v>136</v>
      </c>
      <c r="H310" s="52">
        <v>20</v>
      </c>
      <c r="I310" s="53"/>
      <c r="J310" s="36"/>
      <c r="K310" s="37">
        <f>IF(AND(H310= "",I310= ""), 0, ROUND(ROUND(J310, 2) * ROUND(IF(I310="",H310,I310),  2), 2))</f>
        <v/>
      </c>
      <c r="L310" s="7"/>
      <c r="N310" s="38">
        <v>0.2</v>
      </c>
      <c r="R310" s="7">
        <v>9337</v>
      </c>
    </row>
    <row r="311" spans="1:18" hidden="1">
      <c r="A311" s="7" t="s">
        <v>52</v>
      </c>
    </row>
    <row r="312" spans="1:18" hidden="1">
      <c r="A312" s="7" t="s">
        <v>47</v>
      </c>
    </row>
    <row r="313" spans="1:18" ht="22.5" customHeight="1">
      <c r="A313" s="7">
        <v>9</v>
      </c>
      <c r="B313" s="30" t="s">
        <v>203</v>
      </c>
      <c r="C313" s="30"/>
      <c r="D313" s="31" t="s">
        <v>204</v>
      </c>
      <c r="E313" s="32"/>
      <c r="F313" s="32"/>
      <c r="G313" s="33" t="s">
        <v>136</v>
      </c>
      <c r="H313" s="52">
        <v>100</v>
      </c>
      <c r="I313" s="53"/>
      <c r="J313" s="36"/>
      <c r="K313" s="37">
        <f>IF(AND(H313= "",I313= ""), 0, ROUND(ROUND(J313, 2) * ROUND(IF(I313="",H313,I313),  2), 2))</f>
        <v/>
      </c>
      <c r="L313" s="7"/>
      <c r="N313" s="38">
        <v>0.2</v>
      </c>
      <c r="R313" s="7">
        <v>9337</v>
      </c>
    </row>
    <row r="314" spans="1:18" hidden="1">
      <c r="A314" s="7" t="s">
        <v>52</v>
      </c>
    </row>
    <row r="315" spans="1:18" hidden="1">
      <c r="A315" s="7" t="s">
        <v>47</v>
      </c>
    </row>
    <row r="316" spans="1:18" ht="22.5" customHeight="1">
      <c r="A316" s="7">
        <v>9</v>
      </c>
      <c r="B316" s="30" t="s">
        <v>205</v>
      </c>
      <c r="C316" s="30"/>
      <c r="D316" s="31" t="s">
        <v>206</v>
      </c>
      <c r="E316" s="32"/>
      <c r="F316" s="32"/>
      <c r="G316" s="33" t="s">
        <v>136</v>
      </c>
      <c r="H316" s="52">
        <v>40</v>
      </c>
      <c r="I316" s="53"/>
      <c r="J316" s="36"/>
      <c r="K316" s="37">
        <f>IF(AND(H316= "",I316= ""), 0, ROUND(ROUND(J316, 2) * ROUND(IF(I316="",H316,I316),  2), 2))</f>
        <v/>
      </c>
      <c r="L316" s="7"/>
      <c r="N316" s="38">
        <v>0.2</v>
      </c>
      <c r="R316" s="7">
        <v>9337</v>
      </c>
    </row>
    <row r="317" spans="1:18" hidden="1">
      <c r="A317" s="7" t="s">
        <v>52</v>
      </c>
    </row>
    <row r="318" spans="1:18" hidden="1">
      <c r="A318" s="7" t="s">
        <v>47</v>
      </c>
    </row>
    <row r="319" spans="1:18" ht="22.5" customHeight="1">
      <c r="A319" s="7">
        <v>9</v>
      </c>
      <c r="B319" s="30" t="s">
        <v>207</v>
      </c>
      <c r="C319" s="30" t="s">
        <v>208</v>
      </c>
      <c r="D319" s="31" t="s">
        <v>209</v>
      </c>
      <c r="E319" s="32"/>
      <c r="F319" s="32"/>
      <c r="G319" s="33" t="s">
        <v>136</v>
      </c>
      <c r="H319" s="52">
        <v>80</v>
      </c>
      <c r="I319" s="53"/>
      <c r="J319" s="36"/>
      <c r="K319" s="37">
        <f>IF(AND(H319= "",I319= ""), 0, ROUND(ROUND(J319, 2) * ROUND(IF(I319="",H319,I319),  2), 2))</f>
        <v/>
      </c>
      <c r="L319" s="7"/>
      <c r="N319" s="38">
        <v>0.2</v>
      </c>
      <c r="R319" s="7">
        <v>9337</v>
      </c>
    </row>
    <row r="320" spans="1:18" hidden="1">
      <c r="A320" s="7" t="s">
        <v>52</v>
      </c>
    </row>
    <row r="321" spans="1:18" hidden="1">
      <c r="A321" s="7" t="s">
        <v>47</v>
      </c>
    </row>
    <row r="322" spans="1:18" ht="22.5" customHeight="1">
      <c r="A322" s="7">
        <v>9</v>
      </c>
      <c r="B322" s="30" t="s">
        <v>210</v>
      </c>
      <c r="C322" s="30"/>
      <c r="D322" s="31" t="s">
        <v>211</v>
      </c>
      <c r="E322" s="32"/>
      <c r="F322" s="32"/>
      <c r="G322" s="33" t="s">
        <v>13</v>
      </c>
      <c r="H322" s="34">
        <v>1</v>
      </c>
      <c r="I322" s="35"/>
      <c r="J322" s="36"/>
      <c r="K322" s="37">
        <f>IF(AND(H322= "",I322= ""), 0, ROUND(ROUND(J322, 2) * ROUND(IF(I322="",H322,I322),  0), 2))</f>
        <v/>
      </c>
      <c r="L322" s="7"/>
      <c r="N322" s="38">
        <v>0.2</v>
      </c>
      <c r="R322" s="7">
        <v>9337</v>
      </c>
    </row>
    <row r="323" spans="1:18" hidden="1">
      <c r="A323" s="7" t="s">
        <v>52</v>
      </c>
    </row>
    <row r="324" spans="1:18" hidden="1">
      <c r="A324" s="7" t="s">
        <v>47</v>
      </c>
    </row>
    <row r="325" spans="1:18" hidden="1">
      <c r="A325" s="7" t="s">
        <v>47</v>
      </c>
    </row>
    <row r="326" spans="1:18" hidden="1">
      <c r="A326" s="7" t="s">
        <v>47</v>
      </c>
    </row>
    <row r="327" spans="1:18">
      <c r="A327" s="7">
        <v>9</v>
      </c>
      <c r="B327" s="30" t="s">
        <v>212</v>
      </c>
      <c r="C327" s="30" t="s">
        <v>213</v>
      </c>
      <c r="D327" s="31" t="s">
        <v>214</v>
      </c>
      <c r="E327" s="32"/>
      <c r="F327" s="32"/>
      <c r="G327" s="33" t="s">
        <v>51</v>
      </c>
      <c r="H327" s="34">
        <v>1</v>
      </c>
      <c r="I327" s="35"/>
      <c r="J327" s="36"/>
      <c r="K327" s="37">
        <f>IF(AND(H327= "",I327= ""), 0, ROUND(ROUND(J327, 2) * ROUND(IF(I327="",H327,I327),  0), 2))</f>
        <v/>
      </c>
      <c r="L327" s="7"/>
      <c r="N327" s="38">
        <v>0.2</v>
      </c>
      <c r="R327" s="7">
        <v>9337</v>
      </c>
    </row>
    <row r="328" spans="1:18" hidden="1">
      <c r="A328" s="7" t="s">
        <v>52</v>
      </c>
    </row>
    <row r="329" spans="1:18" hidden="1">
      <c r="A329" s="7" t="s">
        <v>47</v>
      </c>
    </row>
    <row r="330" spans="1:18" hidden="1">
      <c r="A330" s="7" t="s">
        <v>47</v>
      </c>
    </row>
    <row r="331" spans="1:18" hidden="1">
      <c r="A331" s="7" t="s">
        <v>47</v>
      </c>
    </row>
    <row r="332" spans="1:18" ht="22.5" customHeight="1">
      <c r="A332" s="7">
        <v>9</v>
      </c>
      <c r="B332" s="30" t="s">
        <v>215</v>
      </c>
      <c r="C332" s="30"/>
      <c r="D332" s="31" t="s">
        <v>216</v>
      </c>
      <c r="E332" s="32"/>
      <c r="F332" s="32"/>
      <c r="G332" s="33" t="s">
        <v>13</v>
      </c>
      <c r="H332" s="34">
        <v>22</v>
      </c>
      <c r="I332" s="35"/>
      <c r="J332" s="36"/>
      <c r="K332" s="37">
        <f>IF(AND(H332= "",I332= ""), 0, ROUND(ROUND(J332, 2) * ROUND(IF(I332="",H332,I332),  0), 2))</f>
        <v/>
      </c>
      <c r="L332" s="7"/>
      <c r="N332" s="38">
        <v>0.2</v>
      </c>
      <c r="R332" s="7">
        <v>9337</v>
      </c>
    </row>
    <row r="333" spans="1:18" hidden="1">
      <c r="A333" s="7" t="s">
        <v>52</v>
      </c>
    </row>
    <row r="334" spans="1:18" hidden="1">
      <c r="A334" s="7" t="s">
        <v>47</v>
      </c>
    </row>
    <row r="335" spans="1:18" hidden="1">
      <c r="A335" s="7" t="s">
        <v>47</v>
      </c>
    </row>
    <row r="336" spans="1:18" hidden="1">
      <c r="A336" s="7" t="s">
        <v>47</v>
      </c>
    </row>
    <row r="337" spans="1:18" ht="22.5" customHeight="1">
      <c r="A337" s="7">
        <v>9</v>
      </c>
      <c r="B337" s="30" t="s">
        <v>217</v>
      </c>
      <c r="C337" s="30"/>
      <c r="D337" s="31" t="s">
        <v>218</v>
      </c>
      <c r="E337" s="32"/>
      <c r="F337" s="32"/>
      <c r="G337" s="33" t="s">
        <v>13</v>
      </c>
      <c r="H337" s="34">
        <v>4</v>
      </c>
      <c r="I337" s="35"/>
      <c r="J337" s="36"/>
      <c r="K337" s="37">
        <f>IF(AND(H337= "",I337= ""), 0, ROUND(ROUND(J337, 2) * ROUND(IF(I337="",H337,I337),  0), 2))</f>
        <v/>
      </c>
      <c r="L337" s="7"/>
      <c r="N337" s="38">
        <v>0.2</v>
      </c>
      <c r="R337" s="7">
        <v>9337</v>
      </c>
    </row>
    <row r="338" spans="1:18" hidden="1">
      <c r="A338" s="7" t="s">
        <v>52</v>
      </c>
    </row>
    <row r="339" spans="1:18" hidden="1">
      <c r="A339" s="7" t="s">
        <v>47</v>
      </c>
    </row>
    <row r="340" spans="1:18">
      <c r="A340" s="7">
        <v>9</v>
      </c>
      <c r="B340" s="30" t="s">
        <v>219</v>
      </c>
      <c r="C340" s="30"/>
      <c r="D340" s="31" t="s">
        <v>220</v>
      </c>
      <c r="E340" s="32"/>
      <c r="F340" s="32"/>
      <c r="G340" s="33" t="s">
        <v>13</v>
      </c>
      <c r="H340" s="34">
        <v>4</v>
      </c>
      <c r="I340" s="35"/>
      <c r="J340" s="36"/>
      <c r="K340" s="37">
        <f>IF(AND(H340= "",I340= ""), 0, ROUND(ROUND(J340, 2) * ROUND(IF(I340="",H340,I340),  0), 2))</f>
        <v/>
      </c>
      <c r="L340" s="7"/>
      <c r="N340" s="38">
        <v>0.2</v>
      </c>
      <c r="R340" s="7">
        <v>9337</v>
      </c>
    </row>
    <row r="341" spans="1:18" hidden="1">
      <c r="A341" s="7" t="s">
        <v>52</v>
      </c>
    </row>
    <row r="342" spans="1:18" hidden="1">
      <c r="A342" s="7" t="s">
        <v>47</v>
      </c>
    </row>
    <row r="343" spans="1:18">
      <c r="A343" s="7" t="s">
        <v>56</v>
      </c>
      <c r="B343" s="32"/>
      <c r="C343" s="32"/>
      <c r="D343" s="32"/>
      <c r="E343" s="32"/>
      <c r="F343" s="32"/>
      <c r="G343" s="32"/>
      <c r="H343" s="32"/>
      <c r="I343" s="32"/>
      <c r="J343" s="32"/>
      <c r="K343" s="32"/>
    </row>
    <row r="344" spans="1:18">
      <c r="B344" s="32"/>
      <c r="C344" s="32"/>
      <c r="D344" s="39" t="s">
        <v>165</v>
      </c>
      <c r="E344" s="40"/>
      <c r="F344" s="40"/>
      <c r="G344" s="41"/>
      <c r="H344" s="41"/>
      <c r="I344" s="41"/>
      <c r="J344" s="41"/>
      <c r="K344" s="42"/>
    </row>
    <row r="345" spans="1:18">
      <c r="B345" s="32"/>
      <c r="C345" s="32"/>
      <c r="D345" s="43"/>
      <c r="E345" s="7"/>
      <c r="F345" s="7"/>
      <c r="G345" s="7"/>
      <c r="H345" s="7"/>
      <c r="I345" s="7"/>
      <c r="J345" s="7"/>
      <c r="K345" s="8"/>
    </row>
    <row r="346" spans="1:18">
      <c r="B346" s="32"/>
      <c r="C346" s="32"/>
      <c r="D346" s="44" t="s">
        <v>57</v>
      </c>
      <c r="E346" s="45"/>
      <c r="F346" s="45"/>
      <c r="G346" s="46">
        <f>SUMIF(L247:L343, IF(L246="","",L246), K247:K343)</f>
        <v/>
      </c>
      <c r="H346" s="46"/>
      <c r="I346" s="46"/>
      <c r="J346" s="46"/>
      <c r="K346" s="47"/>
    </row>
    <row r="347" spans="1:18" hidden="1">
      <c r="B347" s="32"/>
      <c r="C347" s="32"/>
      <c r="D347" s="48" t="s">
        <v>58</v>
      </c>
      <c r="E347" s="49"/>
      <c r="F347" s="49"/>
      <c r="G347" s="50">
        <f>ROUND(SUMIF(L247:L343, IF(L246="","",L246), K247:K343) * 0.2, 2)</f>
        <v/>
      </c>
      <c r="H347" s="50"/>
      <c r="I347" s="50"/>
      <c r="J347" s="50"/>
      <c r="K347" s="51"/>
    </row>
    <row r="348" spans="1:18" hidden="1">
      <c r="B348" s="32"/>
      <c r="C348" s="32"/>
      <c r="D348" s="44" t="s">
        <v>59</v>
      </c>
      <c r="E348" s="45"/>
      <c r="F348" s="45"/>
      <c r="G348" s="46">
        <f>SUM(G346:G347)</f>
        <v/>
      </c>
      <c r="H348" s="46"/>
      <c r="I348" s="46"/>
      <c r="J348" s="46"/>
      <c r="K348" s="47"/>
    </row>
    <row r="349" spans="1:18">
      <c r="A349" s="7">
        <v>4</v>
      </c>
      <c r="B349" s="27" t="s">
        <v>221</v>
      </c>
      <c r="C349" s="27" t="s">
        <v>222</v>
      </c>
      <c r="D349" s="29" t="s">
        <v>223</v>
      </c>
      <c r="E349" s="29"/>
      <c r="F349" s="29"/>
      <c r="G349" s="29"/>
      <c r="H349" s="29"/>
      <c r="I349" s="29"/>
      <c r="J349" s="29"/>
      <c r="K349" s="29"/>
      <c r="L349" s="7"/>
    </row>
    <row r="350" spans="1:18" hidden="1">
      <c r="A350" s="7" t="s">
        <v>47</v>
      </c>
    </row>
    <row r="351" spans="1:18" hidden="1">
      <c r="A351" s="7" t="s">
        <v>47</v>
      </c>
    </row>
    <row r="352" spans="1:18" hidden="1">
      <c r="A352" s="7" t="s">
        <v>47</v>
      </c>
    </row>
    <row r="353" spans="1:12" hidden="1">
      <c r="A353" s="7" t="s">
        <v>47</v>
      </c>
    </row>
    <row r="354" spans="1:12" hidden="1">
      <c r="A354" s="7" t="s">
        <v>47</v>
      </c>
    </row>
    <row r="355" spans="1:12" hidden="1">
      <c r="A355" s="7" t="s">
        <v>47</v>
      </c>
    </row>
    <row r="356" spans="1:12" hidden="1">
      <c r="A356" s="7" t="s">
        <v>47</v>
      </c>
    </row>
    <row r="357" spans="1:12" hidden="1">
      <c r="A357" s="7" t="s">
        <v>47</v>
      </c>
    </row>
    <row r="358" spans="1:12" hidden="1">
      <c r="A358" s="7" t="s">
        <v>47</v>
      </c>
    </row>
    <row r="359" spans="1:12">
      <c r="A359" s="7">
        <v>5</v>
      </c>
      <c r="B359" s="27" t="s">
        <v>224</v>
      </c>
      <c r="C359" s="27"/>
      <c r="D359" s="56" t="s">
        <v>225</v>
      </c>
      <c r="E359" s="56"/>
      <c r="F359" s="56"/>
      <c r="G359" s="56"/>
      <c r="H359" s="56"/>
      <c r="I359" s="56"/>
      <c r="J359" s="56"/>
      <c r="K359" s="56"/>
      <c r="L359" s="7"/>
    </row>
    <row r="360" spans="1:12" hidden="1">
      <c r="A360" s="7" t="s">
        <v>81</v>
      </c>
    </row>
    <row r="361" spans="1:12" hidden="1">
      <c r="A361" s="7" t="s">
        <v>81</v>
      </c>
    </row>
    <row r="362" spans="1:12" hidden="1">
      <c r="A362" s="7" t="s">
        <v>81</v>
      </c>
    </row>
    <row r="363" spans="1:12" hidden="1">
      <c r="A363" s="7" t="s">
        <v>81</v>
      </c>
    </row>
    <row r="364" spans="1:12" hidden="1">
      <c r="A364" s="7" t="s">
        <v>81</v>
      </c>
    </row>
    <row r="365" spans="1:12" hidden="1">
      <c r="A365" s="7" t="s">
        <v>81</v>
      </c>
    </row>
    <row r="366" spans="1:12" hidden="1">
      <c r="A366" s="7" t="s">
        <v>81</v>
      </c>
    </row>
    <row r="367" spans="1:12" hidden="1">
      <c r="A367" s="7" t="s">
        <v>81</v>
      </c>
    </row>
    <row r="368" spans="1:12" hidden="1">
      <c r="A368" s="7" t="s">
        <v>81</v>
      </c>
    </row>
    <row r="369" spans="1:18" hidden="1">
      <c r="A369" s="7" t="s">
        <v>81</v>
      </c>
    </row>
    <row r="370" spans="1:18" hidden="1">
      <c r="A370" s="7" t="s">
        <v>81</v>
      </c>
    </row>
    <row r="371" spans="1:18" hidden="1">
      <c r="A371" s="7" t="s">
        <v>81</v>
      </c>
    </row>
    <row r="372" spans="1:18" hidden="1">
      <c r="A372" s="7" t="s">
        <v>81</v>
      </c>
    </row>
    <row r="373" spans="1:18" hidden="1">
      <c r="A373" s="7" t="s">
        <v>81</v>
      </c>
    </row>
    <row r="374" spans="1:18" hidden="1">
      <c r="A374" s="7" t="s">
        <v>81</v>
      </c>
    </row>
    <row r="375" spans="1:18" hidden="1">
      <c r="A375" s="7" t="s">
        <v>81</v>
      </c>
    </row>
    <row r="376" spans="1:18" hidden="1">
      <c r="A376" s="57" t="s">
        <v>148</v>
      </c>
    </row>
    <row r="377" spans="1:18" ht="22.5" customHeight="1">
      <c r="A377" s="7">
        <v>9</v>
      </c>
      <c r="B377" s="30" t="s">
        <v>226</v>
      </c>
      <c r="C377" s="30"/>
      <c r="D377" s="31" t="s">
        <v>227</v>
      </c>
      <c r="E377" s="32"/>
      <c r="F377" s="32"/>
      <c r="G377" s="33" t="s">
        <v>13</v>
      </c>
      <c r="H377" s="34">
        <v>2</v>
      </c>
      <c r="I377" s="35"/>
      <c r="J377" s="36"/>
      <c r="K377" s="37">
        <f>IF(AND(H377= "",I377= ""), 0, ROUND(ROUND(J377, 2) * ROUND(IF(I377="",H377,I377),  0), 2))</f>
        <v/>
      </c>
      <c r="L377" s="7"/>
      <c r="N377" s="38">
        <v>0.2</v>
      </c>
      <c r="R377" s="7">
        <v>9337</v>
      </c>
    </row>
    <row r="378" spans="1:18" hidden="1">
      <c r="A378" s="7" t="s">
        <v>52</v>
      </c>
    </row>
    <row r="379" spans="1:18">
      <c r="A379" s="7">
        <v>9</v>
      </c>
      <c r="B379" s="30" t="s">
        <v>228</v>
      </c>
      <c r="C379" s="30"/>
      <c r="D379" s="31" t="s">
        <v>229</v>
      </c>
      <c r="E379" s="32"/>
      <c r="F379" s="32"/>
      <c r="G379" s="33" t="s">
        <v>13</v>
      </c>
      <c r="H379" s="34">
        <v>6</v>
      </c>
      <c r="I379" s="35"/>
      <c r="J379" s="36"/>
      <c r="K379" s="37">
        <f>IF(AND(H379= "",I379= ""), 0, ROUND(ROUND(J379, 2) * ROUND(IF(I379="",H379,I379),  0), 2))</f>
        <v/>
      </c>
      <c r="L379" s="7"/>
      <c r="N379" s="38">
        <v>0.2</v>
      </c>
      <c r="R379" s="7">
        <v>9337</v>
      </c>
    </row>
    <row r="380" spans="1:18" hidden="1">
      <c r="A380" s="7" t="s">
        <v>52</v>
      </c>
    </row>
    <row r="381" spans="1:18">
      <c r="A381" s="7">
        <v>9</v>
      </c>
      <c r="B381" s="30" t="s">
        <v>230</v>
      </c>
      <c r="C381" s="30"/>
      <c r="D381" s="31" t="s">
        <v>231</v>
      </c>
      <c r="E381" s="32"/>
      <c r="F381" s="32"/>
      <c r="G381" s="33" t="s">
        <v>13</v>
      </c>
      <c r="H381" s="34">
        <v>2</v>
      </c>
      <c r="I381" s="35"/>
      <c r="J381" s="36"/>
      <c r="K381" s="37">
        <f>IF(AND(H381= "",I381= ""), 0, ROUND(ROUND(J381, 2) * ROUND(IF(I381="",H381,I381),  0), 2))</f>
        <v/>
      </c>
      <c r="L381" s="7"/>
      <c r="N381" s="38">
        <v>0.2</v>
      </c>
      <c r="R381" s="7">
        <v>9337</v>
      </c>
    </row>
    <row r="382" spans="1:18" hidden="1">
      <c r="A382" s="7" t="s">
        <v>52</v>
      </c>
    </row>
    <row r="383" spans="1:18">
      <c r="A383" s="7">
        <v>9</v>
      </c>
      <c r="B383" s="30" t="s">
        <v>232</v>
      </c>
      <c r="C383" s="30"/>
      <c r="D383" s="31" t="s">
        <v>233</v>
      </c>
      <c r="E383" s="32"/>
      <c r="F383" s="32"/>
      <c r="G383" s="33" t="s">
        <v>13</v>
      </c>
      <c r="H383" s="34">
        <v>80</v>
      </c>
      <c r="I383" s="35"/>
      <c r="J383" s="36"/>
      <c r="K383" s="37">
        <f>IF(AND(H383= "",I383= ""), 0, ROUND(ROUND(J383, 2) * ROUND(IF(I383="",H383,I383),  0), 2))</f>
        <v/>
      </c>
      <c r="L383" s="7"/>
      <c r="N383" s="38">
        <v>0.2</v>
      </c>
      <c r="R383" s="7">
        <v>9337</v>
      </c>
    </row>
    <row r="384" spans="1:18" hidden="1">
      <c r="A384" s="7" t="s">
        <v>52</v>
      </c>
    </row>
    <row r="385" spans="1:18">
      <c r="A385" s="7">
        <v>9</v>
      </c>
      <c r="B385" s="30" t="s">
        <v>234</v>
      </c>
      <c r="C385" s="30"/>
      <c r="D385" s="31" t="s">
        <v>235</v>
      </c>
      <c r="E385" s="32"/>
      <c r="F385" s="32"/>
      <c r="G385" s="33" t="s">
        <v>13</v>
      </c>
      <c r="H385" s="34">
        <v>345</v>
      </c>
      <c r="I385" s="35"/>
      <c r="J385" s="36"/>
      <c r="K385" s="37">
        <f>IF(AND(H385= "",I385= ""), 0, ROUND(ROUND(J385, 2) * ROUND(IF(I385="",H385,I385),  0), 2))</f>
        <v/>
      </c>
      <c r="L385" s="7"/>
      <c r="N385" s="38">
        <v>0.2</v>
      </c>
      <c r="R385" s="7">
        <v>9337</v>
      </c>
    </row>
    <row r="386" spans="1:18" hidden="1">
      <c r="A386" s="7" t="s">
        <v>52</v>
      </c>
    </row>
    <row r="387" spans="1:18" ht="22.5" customHeight="1">
      <c r="A387" s="7">
        <v>9</v>
      </c>
      <c r="B387" s="30" t="s">
        <v>236</v>
      </c>
      <c r="C387" s="30"/>
      <c r="D387" s="31" t="s">
        <v>237</v>
      </c>
      <c r="E387" s="32"/>
      <c r="F387" s="32"/>
      <c r="G387" s="33" t="s">
        <v>13</v>
      </c>
      <c r="H387" s="34">
        <v>6</v>
      </c>
      <c r="I387" s="35"/>
      <c r="J387" s="36"/>
      <c r="K387" s="37">
        <f>IF(AND(H387= "",I387= ""), 0, ROUND(ROUND(J387, 2) * ROUND(IF(I387="",H387,I387),  0), 2))</f>
        <v/>
      </c>
      <c r="L387" s="7"/>
      <c r="N387" s="38">
        <v>0.2</v>
      </c>
      <c r="R387" s="7">
        <v>9337</v>
      </c>
    </row>
    <row r="388" spans="1:18" hidden="1">
      <c r="A388" s="7" t="s">
        <v>52</v>
      </c>
    </row>
    <row r="389" spans="1:18">
      <c r="A389" s="7">
        <v>9</v>
      </c>
      <c r="B389" s="30" t="s">
        <v>238</v>
      </c>
      <c r="C389" s="30"/>
      <c r="D389" s="31" t="s">
        <v>239</v>
      </c>
      <c r="E389" s="32"/>
      <c r="F389" s="32"/>
      <c r="G389" s="33" t="s">
        <v>13</v>
      </c>
      <c r="H389" s="34">
        <v>2</v>
      </c>
      <c r="I389" s="35"/>
      <c r="J389" s="36"/>
      <c r="K389" s="37">
        <f>IF(AND(H389= "",I389= ""), 0, ROUND(ROUND(J389, 2) * ROUND(IF(I389="",H389,I389),  0), 2))</f>
        <v/>
      </c>
      <c r="L389" s="7"/>
      <c r="N389" s="38">
        <v>0.2</v>
      </c>
      <c r="R389" s="7">
        <v>9337</v>
      </c>
    </row>
    <row r="390" spans="1:18" hidden="1">
      <c r="A390" s="7" t="s">
        <v>52</v>
      </c>
    </row>
    <row r="391" spans="1:18">
      <c r="A391" s="7">
        <v>9</v>
      </c>
      <c r="B391" s="30" t="s">
        <v>240</v>
      </c>
      <c r="C391" s="30"/>
      <c r="D391" s="31" t="s">
        <v>241</v>
      </c>
      <c r="E391" s="32"/>
      <c r="F391" s="32"/>
      <c r="G391" s="33" t="s">
        <v>13</v>
      </c>
      <c r="H391" s="34">
        <v>39</v>
      </c>
      <c r="I391" s="35"/>
      <c r="J391" s="36"/>
      <c r="K391" s="37">
        <f>IF(AND(H391= "",I391= ""), 0, ROUND(ROUND(J391, 2) * ROUND(IF(I391="",H391,I391),  0), 2))</f>
        <v/>
      </c>
      <c r="L391" s="7"/>
      <c r="N391" s="38">
        <v>0.2</v>
      </c>
      <c r="R391" s="7">
        <v>9337</v>
      </c>
    </row>
    <row r="392" spans="1:18" hidden="1">
      <c r="A392" s="7" t="s">
        <v>52</v>
      </c>
    </row>
    <row r="393" spans="1:18">
      <c r="A393" s="7">
        <v>9</v>
      </c>
      <c r="B393" s="30" t="s">
        <v>242</v>
      </c>
      <c r="C393" s="30"/>
      <c r="D393" s="31" t="s">
        <v>243</v>
      </c>
      <c r="E393" s="32"/>
      <c r="F393" s="32"/>
      <c r="G393" s="33" t="s">
        <v>13</v>
      </c>
      <c r="H393" s="34">
        <v>24</v>
      </c>
      <c r="I393" s="35"/>
      <c r="J393" s="36"/>
      <c r="K393" s="37">
        <f>IF(AND(H393= "",I393= ""), 0, ROUND(ROUND(J393, 2) * ROUND(IF(I393="",H393,I393),  0), 2))</f>
        <v/>
      </c>
      <c r="L393" s="7"/>
      <c r="N393" s="38">
        <v>0.2</v>
      </c>
      <c r="R393" s="7">
        <v>9337</v>
      </c>
    </row>
    <row r="394" spans="1:18" hidden="1">
      <c r="A394" s="7" t="s">
        <v>52</v>
      </c>
    </row>
    <row r="395" spans="1:18">
      <c r="A395" s="7">
        <v>9</v>
      </c>
      <c r="B395" s="30" t="s">
        <v>244</v>
      </c>
      <c r="C395" s="30"/>
      <c r="D395" s="31" t="s">
        <v>245</v>
      </c>
      <c r="E395" s="32"/>
      <c r="F395" s="32"/>
      <c r="G395" s="33" t="s">
        <v>13</v>
      </c>
      <c r="H395" s="34">
        <v>18</v>
      </c>
      <c r="I395" s="35"/>
      <c r="J395" s="36"/>
      <c r="K395" s="37">
        <f>IF(AND(H395= "",I395= ""), 0, ROUND(ROUND(J395, 2) * ROUND(IF(I395="",H395,I395),  0), 2))</f>
        <v/>
      </c>
      <c r="L395" s="7"/>
      <c r="N395" s="38">
        <v>0.2</v>
      </c>
      <c r="R395" s="7">
        <v>9337</v>
      </c>
    </row>
    <row r="396" spans="1:18" hidden="1">
      <c r="A396" s="7" t="s">
        <v>52</v>
      </c>
    </row>
    <row r="397" spans="1:18" hidden="1">
      <c r="A397" s="7" t="s">
        <v>81</v>
      </c>
    </row>
    <row r="398" spans="1:18" hidden="1">
      <c r="A398" s="57" t="s">
        <v>148</v>
      </c>
    </row>
    <row r="399" spans="1:18" ht="22.5" customHeight="1">
      <c r="A399" s="7">
        <v>9</v>
      </c>
      <c r="B399" s="30" t="s">
        <v>246</v>
      </c>
      <c r="C399" s="30"/>
      <c r="D399" s="31" t="s">
        <v>247</v>
      </c>
      <c r="E399" s="32"/>
      <c r="F399" s="32"/>
      <c r="G399" s="33" t="s">
        <v>13</v>
      </c>
      <c r="H399" s="34">
        <v>22</v>
      </c>
      <c r="I399" s="35"/>
      <c r="J399" s="36"/>
      <c r="K399" s="37">
        <f>IF(AND(H399= "",I399= ""), 0, ROUND(ROUND(J399, 2) * ROUND(IF(I399="",H399,I399),  0), 2))</f>
        <v/>
      </c>
      <c r="L399" s="7"/>
      <c r="N399" s="38">
        <v>0.2</v>
      </c>
      <c r="R399" s="7">
        <v>9337</v>
      </c>
    </row>
    <row r="400" spans="1:18" hidden="1">
      <c r="A400" s="7" t="s">
        <v>52</v>
      </c>
    </row>
    <row r="401" spans="1:18" hidden="1">
      <c r="A401" s="7" t="s">
        <v>86</v>
      </c>
    </row>
    <row r="402" spans="1:18">
      <c r="A402" s="7">
        <v>5</v>
      </c>
      <c r="B402" s="27" t="s">
        <v>248</v>
      </c>
      <c r="C402" s="27"/>
      <c r="D402" s="56" t="s">
        <v>249</v>
      </c>
      <c r="E402" s="56"/>
      <c r="F402" s="56"/>
      <c r="G402" s="56"/>
      <c r="H402" s="56"/>
      <c r="I402" s="56"/>
      <c r="J402" s="56"/>
      <c r="K402" s="56"/>
      <c r="L402" s="7"/>
    </row>
    <row r="403" spans="1:18" hidden="1">
      <c r="A403" s="7" t="s">
        <v>81</v>
      </c>
    </row>
    <row r="404" spans="1:18" hidden="1">
      <c r="A404" s="7" t="s">
        <v>81</v>
      </c>
    </row>
    <row r="405" spans="1:18" hidden="1">
      <c r="A405" s="7" t="s">
        <v>81</v>
      </c>
    </row>
    <row r="406" spans="1:18" hidden="1">
      <c r="A406" s="7" t="s">
        <v>81</v>
      </c>
    </row>
    <row r="407" spans="1:18" hidden="1">
      <c r="A407" s="57" t="s">
        <v>148</v>
      </c>
    </row>
    <row r="408" spans="1:18">
      <c r="A408" s="7">
        <v>9</v>
      </c>
      <c r="B408" s="30" t="s">
        <v>250</v>
      </c>
      <c r="C408" s="30"/>
      <c r="D408" s="31" t="s">
        <v>251</v>
      </c>
      <c r="E408" s="32"/>
      <c r="F408" s="32"/>
      <c r="G408" s="33" t="s">
        <v>13</v>
      </c>
      <c r="H408" s="34">
        <v>5</v>
      </c>
      <c r="I408" s="35"/>
      <c r="J408" s="36"/>
      <c r="K408" s="37">
        <f>IF(AND(H408= "",I408= ""), 0, ROUND(ROUND(J408, 2) * ROUND(IF(I408="",H408,I408),  0), 2))</f>
        <v/>
      </c>
      <c r="L408" s="7"/>
      <c r="N408" s="38">
        <v>0.2</v>
      </c>
      <c r="R408" s="7">
        <v>9337</v>
      </c>
    </row>
    <row r="409" spans="1:18" hidden="1">
      <c r="A409" s="7" t="s">
        <v>52</v>
      </c>
    </row>
    <row r="410" spans="1:18">
      <c r="A410" s="7">
        <v>9</v>
      </c>
      <c r="B410" s="30" t="s">
        <v>252</v>
      </c>
      <c r="C410" s="30"/>
      <c r="D410" s="31" t="s">
        <v>253</v>
      </c>
      <c r="E410" s="32"/>
      <c r="F410" s="32"/>
      <c r="G410" s="33" t="s">
        <v>13</v>
      </c>
      <c r="H410" s="34">
        <v>31</v>
      </c>
      <c r="I410" s="35"/>
      <c r="J410" s="36"/>
      <c r="K410" s="37">
        <f>IF(AND(H410= "",I410= ""), 0, ROUND(ROUND(J410, 2) * ROUND(IF(I410="",H410,I410),  0), 2))</f>
        <v/>
      </c>
      <c r="L410" s="7"/>
      <c r="N410" s="38">
        <v>0.2</v>
      </c>
      <c r="R410" s="7">
        <v>9337</v>
      </c>
    </row>
    <row r="411" spans="1:18" hidden="1">
      <c r="A411" s="7" t="s">
        <v>52</v>
      </c>
    </row>
    <row r="412" spans="1:18">
      <c r="A412" s="7">
        <v>9</v>
      </c>
      <c r="B412" s="30" t="s">
        <v>254</v>
      </c>
      <c r="C412" s="30"/>
      <c r="D412" s="31" t="s">
        <v>255</v>
      </c>
      <c r="E412" s="32"/>
      <c r="F412" s="32"/>
      <c r="G412" s="33" t="s">
        <v>13</v>
      </c>
      <c r="H412" s="34">
        <v>12</v>
      </c>
      <c r="I412" s="35"/>
      <c r="J412" s="36"/>
      <c r="K412" s="37">
        <f>IF(AND(H412= "",I412= ""), 0, ROUND(ROUND(J412, 2) * ROUND(IF(I412="",H412,I412),  0), 2))</f>
        <v/>
      </c>
      <c r="L412" s="7"/>
      <c r="N412" s="38">
        <v>0.2</v>
      </c>
      <c r="R412" s="7">
        <v>9337</v>
      </c>
    </row>
    <row r="413" spans="1:18" hidden="1">
      <c r="A413" s="7" t="s">
        <v>52</v>
      </c>
    </row>
    <row r="414" spans="1:18">
      <c r="A414" s="7">
        <v>9</v>
      </c>
      <c r="B414" s="30" t="s">
        <v>256</v>
      </c>
      <c r="C414" s="30"/>
      <c r="D414" s="31" t="s">
        <v>257</v>
      </c>
      <c r="E414" s="32"/>
      <c r="F414" s="32"/>
      <c r="G414" s="33" t="s">
        <v>13</v>
      </c>
      <c r="H414" s="34">
        <v>6</v>
      </c>
      <c r="I414" s="35"/>
      <c r="J414" s="36"/>
      <c r="K414" s="37">
        <f>IF(AND(H414= "",I414= ""), 0, ROUND(ROUND(J414, 2) * ROUND(IF(I414="",H414,I414),  0), 2))</f>
        <v/>
      </c>
      <c r="L414" s="7"/>
      <c r="N414" s="38">
        <v>0.2</v>
      </c>
      <c r="R414" s="7">
        <v>9337</v>
      </c>
    </row>
    <row r="415" spans="1:18" hidden="1">
      <c r="A415" s="7" t="s">
        <v>52</v>
      </c>
    </row>
    <row r="416" spans="1:18">
      <c r="A416" s="7">
        <v>9</v>
      </c>
      <c r="B416" s="30" t="s">
        <v>258</v>
      </c>
      <c r="C416" s="30"/>
      <c r="D416" s="31" t="s">
        <v>259</v>
      </c>
      <c r="E416" s="32"/>
      <c r="F416" s="32"/>
      <c r="G416" s="33" t="s">
        <v>13</v>
      </c>
      <c r="H416" s="34">
        <v>3</v>
      </c>
      <c r="I416" s="35"/>
      <c r="J416" s="36"/>
      <c r="K416" s="37">
        <f>IF(AND(H416= "",I416= ""), 0, ROUND(ROUND(J416, 2) * ROUND(IF(I416="",H416,I416),  0), 2))</f>
        <v/>
      </c>
      <c r="L416" s="7"/>
      <c r="N416" s="38">
        <v>0.2</v>
      </c>
      <c r="R416" s="7">
        <v>9337</v>
      </c>
    </row>
    <row r="417" spans="1:18" hidden="1">
      <c r="A417" s="7" t="s">
        <v>52</v>
      </c>
    </row>
    <row r="418" spans="1:18" hidden="1">
      <c r="A418" s="7" t="s">
        <v>81</v>
      </c>
    </row>
    <row r="419" spans="1:18" hidden="1">
      <c r="A419" s="7" t="s">
        <v>86</v>
      </c>
    </row>
    <row r="420" spans="1:18">
      <c r="A420" s="7">
        <v>5</v>
      </c>
      <c r="B420" s="27" t="s">
        <v>260</v>
      </c>
      <c r="C420" s="27"/>
      <c r="D420" s="56" t="s">
        <v>261</v>
      </c>
      <c r="E420" s="56"/>
      <c r="F420" s="56"/>
      <c r="G420" s="56"/>
      <c r="H420" s="56"/>
      <c r="I420" s="56"/>
      <c r="J420" s="56"/>
      <c r="K420" s="56"/>
      <c r="L420" s="7"/>
    </row>
    <row r="421" spans="1:18" hidden="1">
      <c r="A421" s="7" t="s">
        <v>81</v>
      </c>
    </row>
    <row r="422" spans="1:18" hidden="1">
      <c r="A422" s="7" t="s">
        <v>81</v>
      </c>
    </row>
    <row r="423" spans="1:18" hidden="1">
      <c r="A423" s="7" t="s">
        <v>81</v>
      </c>
    </row>
    <row r="424" spans="1:18" hidden="1">
      <c r="A424" s="7" t="s">
        <v>81</v>
      </c>
    </row>
    <row r="425" spans="1:18" hidden="1">
      <c r="A425" s="7" t="s">
        <v>81</v>
      </c>
    </row>
    <row r="426" spans="1:18" hidden="1">
      <c r="A426" s="57" t="s">
        <v>148</v>
      </c>
    </row>
    <row r="427" spans="1:18">
      <c r="A427" s="7">
        <v>9</v>
      </c>
      <c r="B427" s="30" t="s">
        <v>262</v>
      </c>
      <c r="C427" s="30"/>
      <c r="D427" s="31" t="s">
        <v>235</v>
      </c>
      <c r="E427" s="32"/>
      <c r="F427" s="32"/>
      <c r="G427" s="33" t="s">
        <v>13</v>
      </c>
      <c r="H427" s="34">
        <v>85</v>
      </c>
      <c r="I427" s="35"/>
      <c r="J427" s="36"/>
      <c r="K427" s="37">
        <f>IF(AND(H427= "",I427= ""), 0, ROUND(ROUND(J427, 2) * ROUND(IF(I427="",H427,I427),  0), 2))</f>
        <v/>
      </c>
      <c r="L427" s="7"/>
      <c r="N427" s="38">
        <v>0.2</v>
      </c>
      <c r="R427" s="7">
        <v>9337</v>
      </c>
    </row>
    <row r="428" spans="1:18" hidden="1">
      <c r="A428" s="7" t="s">
        <v>52</v>
      </c>
    </row>
    <row r="429" spans="1:18" ht="22.5" customHeight="1">
      <c r="A429" s="7">
        <v>9</v>
      </c>
      <c r="B429" s="30" t="s">
        <v>263</v>
      </c>
      <c r="C429" s="30"/>
      <c r="D429" s="31" t="s">
        <v>264</v>
      </c>
      <c r="E429" s="32"/>
      <c r="F429" s="32"/>
      <c r="G429" s="33" t="s">
        <v>13</v>
      </c>
      <c r="H429" s="34">
        <v>48</v>
      </c>
      <c r="I429" s="35"/>
      <c r="J429" s="36"/>
      <c r="K429" s="37">
        <f>IF(AND(H429= "",I429= ""), 0, ROUND(ROUND(J429, 2) * ROUND(IF(I429="",H429,I429),  0), 2))</f>
        <v/>
      </c>
      <c r="L429" s="7"/>
      <c r="N429" s="38">
        <v>0.2</v>
      </c>
      <c r="R429" s="7">
        <v>9337</v>
      </c>
    </row>
    <row r="430" spans="1:18" hidden="1">
      <c r="A430" s="7" t="s">
        <v>52</v>
      </c>
    </row>
    <row r="431" spans="1:18">
      <c r="A431" s="7">
        <v>9</v>
      </c>
      <c r="B431" s="30" t="s">
        <v>265</v>
      </c>
      <c r="C431" s="30"/>
      <c r="D431" s="31" t="s">
        <v>266</v>
      </c>
      <c r="E431" s="32"/>
      <c r="F431" s="32"/>
      <c r="G431" s="33" t="s">
        <v>13</v>
      </c>
      <c r="H431" s="34">
        <v>75</v>
      </c>
      <c r="I431" s="35"/>
      <c r="J431" s="36"/>
      <c r="K431" s="37">
        <f>IF(AND(H431= "",I431= ""), 0, ROUND(ROUND(J431, 2) * ROUND(IF(I431="",H431,I431),  0), 2))</f>
        <v/>
      </c>
      <c r="L431" s="7"/>
      <c r="N431" s="38">
        <v>0.2</v>
      </c>
      <c r="R431" s="7">
        <v>9337</v>
      </c>
    </row>
    <row r="432" spans="1:18" hidden="1">
      <c r="A432" s="7" t="s">
        <v>52</v>
      </c>
    </row>
    <row r="433" spans="1:12" hidden="1">
      <c r="A433" s="7" t="s">
        <v>86</v>
      </c>
    </row>
    <row r="434" spans="1:12">
      <c r="A434" s="7">
        <v>5</v>
      </c>
      <c r="B434" s="27" t="s">
        <v>267</v>
      </c>
      <c r="C434" s="27" t="s">
        <v>268</v>
      </c>
      <c r="D434" s="56" t="s">
        <v>269</v>
      </c>
      <c r="E434" s="56"/>
      <c r="F434" s="56"/>
      <c r="G434" s="56"/>
      <c r="H434" s="56"/>
      <c r="I434" s="56"/>
      <c r="J434" s="56"/>
      <c r="K434" s="56"/>
      <c r="L434" s="7"/>
    </row>
    <row r="435" spans="1:12" hidden="1">
      <c r="A435" s="7" t="s">
        <v>81</v>
      </c>
    </row>
    <row r="436" spans="1:12" hidden="1">
      <c r="A436" s="7" t="s">
        <v>81</v>
      </c>
    </row>
    <row r="437" spans="1:12" hidden="1">
      <c r="A437" s="7" t="s">
        <v>81</v>
      </c>
    </row>
    <row r="438" spans="1:12" hidden="1">
      <c r="A438" s="7" t="s">
        <v>81</v>
      </c>
    </row>
    <row r="439" spans="1:12" hidden="1">
      <c r="A439" s="7" t="s">
        <v>81</v>
      </c>
    </row>
    <row r="440" spans="1:12" hidden="1">
      <c r="A440" s="7" t="s">
        <v>81</v>
      </c>
    </row>
    <row r="441" spans="1:12" hidden="1">
      <c r="A441" s="7" t="s">
        <v>81</v>
      </c>
    </row>
    <row r="442" spans="1:12" hidden="1">
      <c r="A442" s="7" t="s">
        <v>81</v>
      </c>
    </row>
    <row r="443" spans="1:12" hidden="1">
      <c r="A443" s="7" t="s">
        <v>81</v>
      </c>
    </row>
    <row r="444" spans="1:12" hidden="1">
      <c r="A444" s="7" t="s">
        <v>81</v>
      </c>
    </row>
    <row r="445" spans="1:12">
      <c r="A445" s="7">
        <v>6</v>
      </c>
      <c r="B445" s="27" t="s">
        <v>270</v>
      </c>
      <c r="C445" s="27" t="s">
        <v>271</v>
      </c>
      <c r="D445" s="58" t="s">
        <v>272</v>
      </c>
      <c r="E445" s="58"/>
      <c r="F445" s="58"/>
      <c r="G445" s="58"/>
      <c r="H445" s="58"/>
      <c r="I445" s="58"/>
      <c r="J445" s="58"/>
      <c r="K445" s="58"/>
      <c r="L445" s="7"/>
    </row>
    <row r="446" spans="1:12" hidden="1">
      <c r="A446" s="7" t="s">
        <v>273</v>
      </c>
    </row>
    <row r="447" spans="1:12" hidden="1">
      <c r="A447" s="7" t="s">
        <v>273</v>
      </c>
    </row>
    <row r="448" spans="1:12" hidden="1">
      <c r="A448" s="57" t="s">
        <v>274</v>
      </c>
    </row>
    <row r="449" spans="1:18" ht="22.5" customHeight="1">
      <c r="A449" s="7" t="s">
        <v>275</v>
      </c>
      <c r="B449" s="59"/>
      <c r="C449" s="59"/>
      <c r="D449" s="59" t="s">
        <v>276</v>
      </c>
      <c r="E449" s="59"/>
      <c r="F449" s="59"/>
      <c r="G449" s="59"/>
      <c r="H449" s="59"/>
      <c r="I449" s="59"/>
      <c r="J449" s="59"/>
      <c r="K449" s="59"/>
    </row>
    <row r="450" spans="1:18" ht="33.75" customHeight="1">
      <c r="A450" s="7">
        <v>9</v>
      </c>
      <c r="B450" s="30" t="s">
        <v>277</v>
      </c>
      <c r="C450" s="30" t="s">
        <v>278</v>
      </c>
      <c r="D450" s="31" t="s">
        <v>279</v>
      </c>
      <c r="E450" s="32"/>
      <c r="F450" s="32"/>
      <c r="G450" s="33" t="s">
        <v>13</v>
      </c>
      <c r="H450" s="34">
        <v>34</v>
      </c>
      <c r="I450" s="35"/>
      <c r="J450" s="36"/>
      <c r="K450" s="37">
        <f>IF(AND(H450= "",I450= ""), 0, ROUND(ROUND(J450, 2) * ROUND(IF(I450="",H450,I450),  0), 2))</f>
        <v/>
      </c>
      <c r="L450" s="7"/>
      <c r="N450" s="38">
        <v>0.2</v>
      </c>
      <c r="R450" s="7">
        <v>9337</v>
      </c>
    </row>
    <row r="451" spans="1:18" hidden="1">
      <c r="A451" s="7" t="s">
        <v>52</v>
      </c>
    </row>
    <row r="452" spans="1:18" hidden="1">
      <c r="A452" s="7" t="s">
        <v>280</v>
      </c>
    </row>
    <row r="453" spans="1:18">
      <c r="A453" s="7">
        <v>6</v>
      </c>
      <c r="B453" s="27" t="s">
        <v>281</v>
      </c>
      <c r="C453" s="27" t="s">
        <v>282</v>
      </c>
      <c r="D453" s="58" t="s">
        <v>283</v>
      </c>
      <c r="E453" s="58"/>
      <c r="F453" s="58"/>
      <c r="G453" s="58"/>
      <c r="H453" s="58"/>
      <c r="I453" s="58"/>
      <c r="J453" s="58"/>
      <c r="K453" s="58"/>
      <c r="L453" s="7"/>
    </row>
    <row r="454" spans="1:18" hidden="1">
      <c r="A454" s="7" t="s">
        <v>273</v>
      </c>
    </row>
    <row r="455" spans="1:18" hidden="1">
      <c r="A455" s="57" t="s">
        <v>274</v>
      </c>
    </row>
    <row r="456" spans="1:18">
      <c r="A456" s="7" t="s">
        <v>275</v>
      </c>
      <c r="B456" s="59"/>
      <c r="C456" s="59"/>
      <c r="D456" s="59" t="s">
        <v>284</v>
      </c>
      <c r="E456" s="59"/>
      <c r="F456" s="59"/>
      <c r="G456" s="59"/>
      <c r="H456" s="59"/>
      <c r="I456" s="59"/>
      <c r="J456" s="59"/>
      <c r="K456" s="59"/>
    </row>
    <row r="457" spans="1:18" ht="33.75" customHeight="1">
      <c r="A457" s="7">
        <v>9</v>
      </c>
      <c r="B457" s="30" t="s">
        <v>285</v>
      </c>
      <c r="C457" s="30" t="s">
        <v>286</v>
      </c>
      <c r="D457" s="31" t="s">
        <v>287</v>
      </c>
      <c r="E457" s="32"/>
      <c r="F457" s="32"/>
      <c r="G457" s="33" t="s">
        <v>13</v>
      </c>
      <c r="H457" s="34">
        <v>17</v>
      </c>
      <c r="I457" s="35"/>
      <c r="J457" s="36"/>
      <c r="K457" s="37">
        <f>IF(AND(H457= "",I457= ""), 0, ROUND(ROUND(J457, 2) * ROUND(IF(I457="",H457,I457),  0), 2))</f>
        <v/>
      </c>
      <c r="L457" s="7"/>
      <c r="N457" s="38">
        <v>0.2</v>
      </c>
      <c r="R457" s="7">
        <v>9337</v>
      </c>
    </row>
    <row r="458" spans="1:18" hidden="1">
      <c r="A458" s="7" t="s">
        <v>52</v>
      </c>
    </row>
    <row r="459" spans="1:18" hidden="1">
      <c r="A459" s="7" t="s">
        <v>280</v>
      </c>
    </row>
    <row r="460" spans="1:18">
      <c r="A460" s="7">
        <v>6</v>
      </c>
      <c r="B460" s="27" t="s">
        <v>288</v>
      </c>
      <c r="C460" s="27" t="s">
        <v>282</v>
      </c>
      <c r="D460" s="58" t="s">
        <v>289</v>
      </c>
      <c r="E460" s="58"/>
      <c r="F460" s="58"/>
      <c r="G460" s="58"/>
      <c r="H460" s="58"/>
      <c r="I460" s="58"/>
      <c r="J460" s="58"/>
      <c r="K460" s="58"/>
      <c r="L460" s="7"/>
    </row>
    <row r="461" spans="1:18" hidden="1">
      <c r="A461" s="7" t="s">
        <v>273</v>
      </c>
    </row>
    <row r="462" spans="1:18" hidden="1">
      <c r="A462" s="57" t="s">
        <v>274</v>
      </c>
    </row>
    <row r="463" spans="1:18">
      <c r="A463" s="7" t="s">
        <v>275</v>
      </c>
      <c r="B463" s="59"/>
      <c r="C463" s="59"/>
      <c r="D463" s="59" t="s">
        <v>290</v>
      </c>
      <c r="E463" s="59"/>
      <c r="F463" s="59"/>
      <c r="G463" s="59"/>
      <c r="H463" s="59"/>
      <c r="I463" s="59"/>
      <c r="J463" s="59"/>
      <c r="K463" s="59"/>
    </row>
    <row r="464" spans="1:18" ht="33.75" customHeight="1">
      <c r="A464" s="7">
        <v>9</v>
      </c>
      <c r="B464" s="30" t="s">
        <v>291</v>
      </c>
      <c r="C464" s="30" t="s">
        <v>286</v>
      </c>
      <c r="D464" s="31" t="s">
        <v>292</v>
      </c>
      <c r="E464" s="32"/>
      <c r="F464" s="32"/>
      <c r="G464" s="33" t="s">
        <v>13</v>
      </c>
      <c r="H464" s="34">
        <v>27</v>
      </c>
      <c r="I464" s="35"/>
      <c r="J464" s="36"/>
      <c r="K464" s="37">
        <f>IF(AND(H464= "",I464= ""), 0, ROUND(ROUND(J464, 2) * ROUND(IF(I464="",H464,I464),  0), 2))</f>
        <v/>
      </c>
      <c r="L464" s="7"/>
      <c r="N464" s="38">
        <v>0.2</v>
      </c>
      <c r="R464" s="7">
        <v>9337</v>
      </c>
    </row>
    <row r="465" spans="1:18" hidden="1">
      <c r="A465" s="7" t="s">
        <v>52</v>
      </c>
    </row>
    <row r="466" spans="1:18" hidden="1">
      <c r="A466" s="7" t="s">
        <v>280</v>
      </c>
    </row>
    <row r="467" spans="1:18">
      <c r="A467" s="7">
        <v>6</v>
      </c>
      <c r="B467" s="27" t="s">
        <v>293</v>
      </c>
      <c r="C467" s="27" t="s">
        <v>294</v>
      </c>
      <c r="D467" s="58" t="s">
        <v>295</v>
      </c>
      <c r="E467" s="58"/>
      <c r="F467" s="58"/>
      <c r="G467" s="58"/>
      <c r="H467" s="58"/>
      <c r="I467" s="58"/>
      <c r="J467" s="58"/>
      <c r="K467" s="58"/>
      <c r="L467" s="7"/>
    </row>
    <row r="468" spans="1:18" hidden="1">
      <c r="A468" s="7" t="s">
        <v>273</v>
      </c>
    </row>
    <row r="469" spans="1:18" hidden="1">
      <c r="A469" s="57" t="s">
        <v>274</v>
      </c>
    </row>
    <row r="470" spans="1:18">
      <c r="A470" s="7" t="s">
        <v>275</v>
      </c>
      <c r="B470" s="59"/>
      <c r="C470" s="59"/>
      <c r="D470" s="59" t="s">
        <v>296</v>
      </c>
      <c r="E470" s="59"/>
      <c r="F470" s="59"/>
      <c r="G470" s="59"/>
      <c r="H470" s="59"/>
      <c r="I470" s="59"/>
      <c r="J470" s="59"/>
      <c r="K470" s="59"/>
    </row>
    <row r="471" spans="1:18" ht="33.75" customHeight="1">
      <c r="A471" s="7">
        <v>9</v>
      </c>
      <c r="B471" s="30" t="s">
        <v>297</v>
      </c>
      <c r="C471" s="30" t="s">
        <v>298</v>
      </c>
      <c r="D471" s="31" t="s">
        <v>299</v>
      </c>
      <c r="E471" s="32"/>
      <c r="F471" s="32"/>
      <c r="G471" s="33" t="s">
        <v>13</v>
      </c>
      <c r="H471" s="34">
        <v>22</v>
      </c>
      <c r="I471" s="35"/>
      <c r="J471" s="36"/>
      <c r="K471" s="37">
        <f>IF(AND(H471= "",I471= ""), 0, ROUND(ROUND(J471, 2) * ROUND(IF(I471="",H471,I471),  0), 2))</f>
        <v/>
      </c>
      <c r="L471" s="7"/>
      <c r="N471" s="38">
        <v>0.2</v>
      </c>
      <c r="R471" s="7">
        <v>9337</v>
      </c>
    </row>
    <row r="472" spans="1:18" hidden="1">
      <c r="A472" s="7" t="s">
        <v>52</v>
      </c>
    </row>
    <row r="473" spans="1:18" hidden="1">
      <c r="A473" s="7" t="s">
        <v>280</v>
      </c>
    </row>
    <row r="474" spans="1:18" hidden="1">
      <c r="A474" s="7" t="s">
        <v>86</v>
      </c>
    </row>
    <row r="475" spans="1:18" hidden="1">
      <c r="A475" s="7" t="s">
        <v>47</v>
      </c>
    </row>
    <row r="476" spans="1:18">
      <c r="A476" s="7">
        <v>5</v>
      </c>
      <c r="B476" s="27" t="s">
        <v>300</v>
      </c>
      <c r="C476" s="27" t="s">
        <v>301</v>
      </c>
      <c r="D476" s="56" t="s">
        <v>302</v>
      </c>
      <c r="E476" s="56"/>
      <c r="F476" s="56"/>
      <c r="G476" s="56"/>
      <c r="H476" s="56"/>
      <c r="I476" s="56"/>
      <c r="J476" s="56"/>
      <c r="K476" s="56"/>
      <c r="L476" s="7"/>
    </row>
    <row r="477" spans="1:18" hidden="1">
      <c r="A477" s="7" t="s">
        <v>81</v>
      </c>
    </row>
    <row r="478" spans="1:18" hidden="1">
      <c r="A478" s="7" t="s">
        <v>81</v>
      </c>
    </row>
    <row r="479" spans="1:18" hidden="1">
      <c r="A479" s="7" t="s">
        <v>81</v>
      </c>
    </row>
    <row r="480" spans="1:18" hidden="1">
      <c r="A480" s="57" t="s">
        <v>148</v>
      </c>
    </row>
    <row r="481" spans="1:18" ht="22.5" customHeight="1">
      <c r="A481" s="7">
        <v>9</v>
      </c>
      <c r="B481" s="30" t="s">
        <v>303</v>
      </c>
      <c r="C481" s="30" t="s">
        <v>304</v>
      </c>
      <c r="D481" s="31" t="s">
        <v>305</v>
      </c>
      <c r="E481" s="32"/>
      <c r="F481" s="32"/>
      <c r="G481" s="33" t="s">
        <v>51</v>
      </c>
      <c r="H481" s="34">
        <v>1</v>
      </c>
      <c r="I481" s="35"/>
      <c r="J481" s="36"/>
      <c r="K481" s="37">
        <f>IF(AND(H481= "",I481= ""), 0, ROUND(ROUND(J481, 2) * ROUND(IF(I481="",H481,I481),  0), 2))</f>
        <v/>
      </c>
      <c r="L481" s="7"/>
      <c r="N481" s="38">
        <v>0.2</v>
      </c>
      <c r="R481" s="7">
        <v>9337</v>
      </c>
    </row>
    <row r="482" spans="1:18" hidden="1">
      <c r="A482" s="7" t="s">
        <v>52</v>
      </c>
    </row>
    <row r="483" spans="1:18" hidden="1">
      <c r="A483" s="7" t="s">
        <v>86</v>
      </c>
    </row>
    <row r="484" spans="1:18">
      <c r="A484" s="7">
        <v>5</v>
      </c>
      <c r="B484" s="27" t="s">
        <v>306</v>
      </c>
      <c r="C484" s="27" t="s">
        <v>307</v>
      </c>
      <c r="D484" s="56" t="s">
        <v>308</v>
      </c>
      <c r="E484" s="56"/>
      <c r="F484" s="56"/>
      <c r="G484" s="56"/>
      <c r="H484" s="56"/>
      <c r="I484" s="56"/>
      <c r="J484" s="56"/>
      <c r="K484" s="56"/>
      <c r="L484" s="7"/>
    </row>
    <row r="485" spans="1:18" hidden="1">
      <c r="A485" s="7" t="s">
        <v>81</v>
      </c>
    </row>
    <row r="486" spans="1:18" hidden="1">
      <c r="A486" s="7" t="s">
        <v>81</v>
      </c>
    </row>
    <row r="487" spans="1:18" hidden="1">
      <c r="A487" s="7" t="s">
        <v>81</v>
      </c>
    </row>
    <row r="488" spans="1:18" hidden="1">
      <c r="A488" s="57" t="s">
        <v>148</v>
      </c>
    </row>
    <row r="489" spans="1:18" ht="22.5" customHeight="1">
      <c r="A489" s="7">
        <v>9</v>
      </c>
      <c r="B489" s="30" t="s">
        <v>309</v>
      </c>
      <c r="C489" s="30" t="s">
        <v>310</v>
      </c>
      <c r="D489" s="31" t="s">
        <v>311</v>
      </c>
      <c r="E489" s="32"/>
      <c r="F489" s="32"/>
      <c r="G489" s="33" t="s">
        <v>51</v>
      </c>
      <c r="H489" s="34">
        <v>1</v>
      </c>
      <c r="I489" s="35"/>
      <c r="J489" s="36"/>
      <c r="K489" s="37">
        <f>IF(AND(H489= "",I489= ""), 0, ROUND(ROUND(J489, 2) * ROUND(IF(I489="",H489,I489),  0), 2))</f>
        <v/>
      </c>
      <c r="L489" s="7"/>
      <c r="N489" s="38">
        <v>0.2</v>
      </c>
      <c r="R489" s="7">
        <v>9337</v>
      </c>
    </row>
    <row r="490" spans="1:18" hidden="1">
      <c r="A490" s="7" t="s">
        <v>52</v>
      </c>
    </row>
    <row r="491" spans="1:18" hidden="1">
      <c r="A491" s="7" t="s">
        <v>86</v>
      </c>
    </row>
    <row r="492" spans="1:18">
      <c r="A492" s="7">
        <v>5</v>
      </c>
      <c r="B492" s="27" t="s">
        <v>312</v>
      </c>
      <c r="C492" s="27" t="s">
        <v>313</v>
      </c>
      <c r="D492" s="56" t="s">
        <v>314</v>
      </c>
      <c r="E492" s="56"/>
      <c r="F492" s="56"/>
      <c r="G492" s="56"/>
      <c r="H492" s="56"/>
      <c r="I492" s="56"/>
      <c r="J492" s="56"/>
      <c r="K492" s="56"/>
      <c r="L492" s="7"/>
    </row>
    <row r="493" spans="1:18" hidden="1">
      <c r="A493" s="7" t="s">
        <v>81</v>
      </c>
    </row>
    <row r="494" spans="1:18" hidden="1">
      <c r="A494" s="57" t="s">
        <v>148</v>
      </c>
    </row>
    <row r="495" spans="1:18">
      <c r="A495" s="7">
        <v>9</v>
      </c>
      <c r="B495" s="30" t="s">
        <v>315</v>
      </c>
      <c r="C495" s="30" t="s">
        <v>316</v>
      </c>
      <c r="D495" s="31" t="s">
        <v>317</v>
      </c>
      <c r="E495" s="32"/>
      <c r="F495" s="32"/>
      <c r="G495" s="33" t="s">
        <v>13</v>
      </c>
      <c r="H495" s="34">
        <v>1</v>
      </c>
      <c r="I495" s="35"/>
      <c r="J495" s="36"/>
      <c r="K495" s="37">
        <f>IF(AND(H495= "",I495= ""), 0, ROUND(ROUND(J495, 2) * ROUND(IF(I495="",H495,I495),  0), 2))</f>
        <v/>
      </c>
      <c r="L495" s="7"/>
      <c r="N495" s="38">
        <v>0.2</v>
      </c>
      <c r="R495" s="7">
        <v>9337</v>
      </c>
    </row>
    <row r="496" spans="1:18" hidden="1">
      <c r="A496" s="7" t="s">
        <v>52</v>
      </c>
    </row>
    <row r="497" spans="1:12" hidden="1">
      <c r="A497" s="7" t="s">
        <v>86</v>
      </c>
    </row>
    <row r="498" spans="1:12">
      <c r="A498" s="7" t="s">
        <v>56</v>
      </c>
      <c r="B498" s="32"/>
      <c r="C498" s="32"/>
      <c r="D498" s="32"/>
      <c r="E498" s="32"/>
      <c r="F498" s="32"/>
      <c r="G498" s="32"/>
      <c r="H498" s="32"/>
      <c r="I498" s="32"/>
      <c r="J498" s="32"/>
      <c r="K498" s="32"/>
    </row>
    <row r="499" spans="1:12">
      <c r="B499" s="32"/>
      <c r="C499" s="32"/>
      <c r="D499" s="39" t="s">
        <v>223</v>
      </c>
      <c r="E499" s="40"/>
      <c r="F499" s="40"/>
      <c r="G499" s="41"/>
      <c r="H499" s="41"/>
      <c r="I499" s="41"/>
      <c r="J499" s="41"/>
      <c r="K499" s="42"/>
    </row>
    <row r="500" spans="1:12">
      <c r="B500" s="32"/>
      <c r="C500" s="32"/>
      <c r="D500" s="43"/>
      <c r="E500" s="7"/>
      <c r="F500" s="7"/>
      <c r="G500" s="7"/>
      <c r="H500" s="7"/>
      <c r="I500" s="7"/>
      <c r="J500" s="7"/>
      <c r="K500" s="8"/>
    </row>
    <row r="501" spans="1:12">
      <c r="B501" s="32"/>
      <c r="C501" s="32"/>
      <c r="D501" s="44" t="s">
        <v>57</v>
      </c>
      <c r="E501" s="45"/>
      <c r="F501" s="45"/>
      <c r="G501" s="46">
        <f>SUMIF(L350:L498, IF(L349="","",L349), K350:K498)</f>
        <v/>
      </c>
      <c r="H501" s="46"/>
      <c r="I501" s="46"/>
      <c r="J501" s="46"/>
      <c r="K501" s="47"/>
    </row>
    <row r="502" spans="1:12" hidden="1">
      <c r="B502" s="32"/>
      <c r="C502" s="32"/>
      <c r="D502" s="48" t="s">
        <v>58</v>
      </c>
      <c r="E502" s="49"/>
      <c r="F502" s="49"/>
      <c r="G502" s="50">
        <f>ROUND(SUMIF(L350:L498, IF(L349="","",L349), K350:K498) * 0.2, 2)</f>
        <v/>
      </c>
      <c r="H502" s="50"/>
      <c r="I502" s="50"/>
      <c r="J502" s="50"/>
      <c r="K502" s="51"/>
    </row>
    <row r="503" spans="1:12" hidden="1">
      <c r="B503" s="32"/>
      <c r="C503" s="32"/>
      <c r="D503" s="44" t="s">
        <v>59</v>
      </c>
      <c r="E503" s="45"/>
      <c r="F503" s="45"/>
      <c r="G503" s="46">
        <f>SUM(G501:G502)</f>
        <v/>
      </c>
      <c r="H503" s="46"/>
      <c r="I503" s="46"/>
      <c r="J503" s="46"/>
      <c r="K503" s="47"/>
    </row>
    <row r="504" spans="1:12">
      <c r="A504" s="7">
        <v>4</v>
      </c>
      <c r="B504" s="27" t="s">
        <v>318</v>
      </c>
      <c r="C504" s="27" t="s">
        <v>319</v>
      </c>
      <c r="D504" s="29" t="s">
        <v>320</v>
      </c>
      <c r="E504" s="29"/>
      <c r="F504" s="29"/>
      <c r="G504" s="29"/>
      <c r="H504" s="29"/>
      <c r="I504" s="29"/>
      <c r="J504" s="29"/>
      <c r="K504" s="29"/>
      <c r="L504" s="7"/>
    </row>
    <row r="505" spans="1:12" hidden="1">
      <c r="A505" s="7" t="s">
        <v>47</v>
      </c>
    </row>
    <row r="506" spans="1:12" hidden="1">
      <c r="A506" s="7" t="s">
        <v>47</v>
      </c>
    </row>
    <row r="507" spans="1:12" hidden="1">
      <c r="A507" s="7" t="s">
        <v>47</v>
      </c>
    </row>
    <row r="508" spans="1:12" hidden="1">
      <c r="A508" s="7" t="s">
        <v>47</v>
      </c>
    </row>
    <row r="509" spans="1:12" hidden="1">
      <c r="A509" s="7" t="s">
        <v>47</v>
      </c>
    </row>
    <row r="510" spans="1:12" hidden="1">
      <c r="A510" s="7" t="s">
        <v>47</v>
      </c>
    </row>
    <row r="511" spans="1:12" hidden="1">
      <c r="A511" s="7" t="s">
        <v>47</v>
      </c>
    </row>
    <row r="512" spans="1:12" hidden="1">
      <c r="A512" s="7" t="s">
        <v>47</v>
      </c>
    </row>
    <row r="513" spans="1:12" hidden="1">
      <c r="A513" s="7" t="s">
        <v>47</v>
      </c>
    </row>
    <row r="514" spans="1:12" hidden="1">
      <c r="A514" s="7" t="s">
        <v>47</v>
      </c>
    </row>
    <row r="515" spans="1:12" hidden="1">
      <c r="A515" s="7" t="s">
        <v>47</v>
      </c>
    </row>
    <row r="516" spans="1:12" hidden="1">
      <c r="A516" s="7" t="s">
        <v>47</v>
      </c>
    </row>
    <row r="517" spans="1:12" hidden="1">
      <c r="A517" s="7" t="s">
        <v>47</v>
      </c>
    </row>
    <row r="518" spans="1:12" hidden="1">
      <c r="A518" s="7" t="s">
        <v>47</v>
      </c>
    </row>
    <row r="519" spans="1:12" hidden="1">
      <c r="A519" s="7" t="s">
        <v>47</v>
      </c>
    </row>
    <row r="520" spans="1:12" hidden="1">
      <c r="A520" s="7" t="s">
        <v>47</v>
      </c>
    </row>
    <row r="521" spans="1:12">
      <c r="A521" s="7">
        <v>5</v>
      </c>
      <c r="B521" s="27" t="s">
        <v>321</v>
      </c>
      <c r="C521" s="27" t="s">
        <v>322</v>
      </c>
      <c r="D521" s="56" t="s">
        <v>323</v>
      </c>
      <c r="E521" s="56"/>
      <c r="F521" s="56"/>
      <c r="G521" s="56"/>
      <c r="H521" s="56"/>
      <c r="I521" s="56"/>
      <c r="J521" s="56"/>
      <c r="K521" s="56"/>
      <c r="L521" s="7"/>
    </row>
    <row r="522" spans="1:12">
      <c r="A522" s="7">
        <v>6</v>
      </c>
      <c r="B522" s="27" t="s">
        <v>324</v>
      </c>
      <c r="C522" s="27" t="s">
        <v>325</v>
      </c>
      <c r="D522" s="58" t="s">
        <v>326</v>
      </c>
      <c r="E522" s="58"/>
      <c r="F522" s="58"/>
      <c r="G522" s="58"/>
      <c r="H522" s="58"/>
      <c r="I522" s="58"/>
      <c r="J522" s="58"/>
      <c r="K522" s="58"/>
      <c r="L522" s="7"/>
    </row>
    <row r="523" spans="1:12" hidden="1">
      <c r="A523" s="7" t="s">
        <v>273</v>
      </c>
    </row>
    <row r="524" spans="1:12" hidden="1">
      <c r="A524" s="7" t="s">
        <v>273</v>
      </c>
    </row>
    <row r="525" spans="1:12" hidden="1">
      <c r="A525" s="7" t="s">
        <v>273</v>
      </c>
    </row>
    <row r="526" spans="1:12" hidden="1">
      <c r="A526" s="7" t="s">
        <v>273</v>
      </c>
    </row>
    <row r="527" spans="1:12" hidden="1">
      <c r="A527" s="7" t="s">
        <v>273</v>
      </c>
    </row>
    <row r="528" spans="1:12" hidden="1">
      <c r="A528" s="7" t="s">
        <v>273</v>
      </c>
    </row>
    <row r="529" spans="1:18" hidden="1">
      <c r="A529" s="7" t="s">
        <v>273</v>
      </c>
    </row>
    <row r="530" spans="1:18" hidden="1">
      <c r="A530" s="7" t="s">
        <v>273</v>
      </c>
    </row>
    <row r="531" spans="1:18" hidden="1">
      <c r="A531" s="7" t="s">
        <v>327</v>
      </c>
    </row>
    <row r="532" spans="1:18" hidden="1">
      <c r="A532" s="7" t="s">
        <v>327</v>
      </c>
    </row>
    <row r="533" spans="1:18" hidden="1">
      <c r="A533" s="57" t="s">
        <v>274</v>
      </c>
    </row>
    <row r="534" spans="1:18">
      <c r="A534" s="7" t="s">
        <v>275</v>
      </c>
      <c r="B534" s="59"/>
      <c r="C534" s="59"/>
      <c r="D534" s="59" t="s">
        <v>328</v>
      </c>
      <c r="E534" s="59"/>
      <c r="F534" s="59"/>
      <c r="G534" s="59"/>
      <c r="H534" s="59"/>
      <c r="I534" s="59"/>
      <c r="J534" s="59"/>
      <c r="K534" s="59"/>
    </row>
    <row r="535" spans="1:18" ht="22.5" customHeight="1">
      <c r="A535" s="7">
        <v>9</v>
      </c>
      <c r="B535" s="30" t="s">
        <v>329</v>
      </c>
      <c r="C535" s="30" t="s">
        <v>330</v>
      </c>
      <c r="D535" s="31" t="s">
        <v>331</v>
      </c>
      <c r="E535" s="32"/>
      <c r="F535" s="32"/>
      <c r="G535" s="33" t="s">
        <v>13</v>
      </c>
      <c r="H535" s="34">
        <v>14</v>
      </c>
      <c r="I535" s="35"/>
      <c r="J535" s="36"/>
      <c r="K535" s="37">
        <f>IF(AND(H535= "",I535= ""), 0, ROUND(ROUND(J535, 2) * ROUND(IF(I535="",H535,I535),  0), 2))</f>
        <v/>
      </c>
      <c r="L535" s="7"/>
      <c r="N535" s="38">
        <v>0.2</v>
      </c>
      <c r="R535" s="7">
        <v>9337</v>
      </c>
    </row>
    <row r="536" spans="1:18" hidden="1">
      <c r="A536" s="7" t="s">
        <v>52</v>
      </c>
    </row>
    <row r="537" spans="1:18" ht="33.75" customHeight="1">
      <c r="A537" s="7">
        <v>9</v>
      </c>
      <c r="B537" s="30" t="s">
        <v>332</v>
      </c>
      <c r="C537" s="30"/>
      <c r="D537" s="31" t="s">
        <v>333</v>
      </c>
      <c r="E537" s="32"/>
      <c r="F537" s="32"/>
      <c r="G537" s="33" t="s">
        <v>13</v>
      </c>
      <c r="H537" s="34">
        <v>11</v>
      </c>
      <c r="I537" s="35"/>
      <c r="J537" s="36"/>
      <c r="K537" s="37">
        <f>IF(AND(H537= "",I537= ""), 0, ROUND(ROUND(J537, 2) * ROUND(IF(I537="",H537,I537),  0), 2))</f>
        <v/>
      </c>
      <c r="L537" s="7"/>
      <c r="N537" s="38">
        <v>0.2</v>
      </c>
      <c r="R537" s="7">
        <v>9337</v>
      </c>
    </row>
    <row r="538" spans="1:18" hidden="1">
      <c r="A538" s="7" t="s">
        <v>52</v>
      </c>
    </row>
    <row r="539" spans="1:18" hidden="1">
      <c r="A539" s="7" t="s">
        <v>280</v>
      </c>
    </row>
    <row r="540" spans="1:18">
      <c r="A540" s="7">
        <v>6</v>
      </c>
      <c r="B540" s="27" t="s">
        <v>334</v>
      </c>
      <c r="C540" s="27"/>
      <c r="D540" s="58" t="s">
        <v>335</v>
      </c>
      <c r="E540" s="58"/>
      <c r="F540" s="58"/>
      <c r="G540" s="58"/>
      <c r="H540" s="58"/>
      <c r="I540" s="58"/>
      <c r="J540" s="58"/>
      <c r="K540" s="58"/>
      <c r="L540" s="7"/>
    </row>
    <row r="541" spans="1:18" hidden="1">
      <c r="A541" s="7" t="s">
        <v>273</v>
      </c>
    </row>
    <row r="542" spans="1:18" hidden="1">
      <c r="A542" s="7" t="s">
        <v>273</v>
      </c>
    </row>
    <row r="543" spans="1:18" hidden="1">
      <c r="A543" s="7" t="s">
        <v>273</v>
      </c>
    </row>
    <row r="544" spans="1:18" hidden="1">
      <c r="A544" s="7" t="s">
        <v>273</v>
      </c>
    </row>
    <row r="545" spans="1:18" hidden="1">
      <c r="A545" s="7" t="s">
        <v>327</v>
      </c>
    </row>
    <row r="546" spans="1:18" hidden="1">
      <c r="A546" s="7" t="s">
        <v>327</v>
      </c>
    </row>
    <row r="547" spans="1:18" hidden="1">
      <c r="A547" s="57" t="s">
        <v>274</v>
      </c>
    </row>
    <row r="548" spans="1:18" hidden="1">
      <c r="A548" s="57" t="s">
        <v>274</v>
      </c>
    </row>
    <row r="549" spans="1:18">
      <c r="A549" s="7" t="s">
        <v>275</v>
      </c>
      <c r="B549" s="59"/>
      <c r="C549" s="59"/>
      <c r="D549" s="59" t="s">
        <v>336</v>
      </c>
      <c r="E549" s="59"/>
      <c r="F549" s="59"/>
      <c r="G549" s="59"/>
      <c r="H549" s="59"/>
      <c r="I549" s="59"/>
      <c r="J549" s="59"/>
      <c r="K549" s="59"/>
    </row>
    <row r="550" spans="1:18" ht="33.75" customHeight="1">
      <c r="A550" s="7">
        <v>9</v>
      </c>
      <c r="B550" s="30" t="s">
        <v>337</v>
      </c>
      <c r="C550" s="30"/>
      <c r="D550" s="31" t="s">
        <v>338</v>
      </c>
      <c r="E550" s="32"/>
      <c r="F550" s="32"/>
      <c r="G550" s="33" t="s">
        <v>13</v>
      </c>
      <c r="H550" s="34">
        <v>32</v>
      </c>
      <c r="I550" s="35"/>
      <c r="J550" s="36"/>
      <c r="K550" s="37">
        <f>IF(AND(H550= "",I550= ""), 0, ROUND(ROUND(J550, 2) * ROUND(IF(I550="",H550,I550),  0), 2))</f>
        <v/>
      </c>
      <c r="L550" s="7"/>
      <c r="N550" s="38">
        <v>0.2</v>
      </c>
      <c r="R550" s="7">
        <v>9337</v>
      </c>
    </row>
    <row r="551" spans="1:18" hidden="1">
      <c r="A551" s="7" t="s">
        <v>52</v>
      </c>
    </row>
    <row r="552" spans="1:18" hidden="1">
      <c r="A552" s="7" t="s">
        <v>280</v>
      </c>
    </row>
    <row r="553" spans="1:18">
      <c r="A553" s="7">
        <v>6</v>
      </c>
      <c r="B553" s="27" t="s">
        <v>339</v>
      </c>
      <c r="C553" s="27" t="s">
        <v>340</v>
      </c>
      <c r="D553" s="58" t="s">
        <v>341</v>
      </c>
      <c r="E553" s="58"/>
      <c r="F553" s="58"/>
      <c r="G553" s="58"/>
      <c r="H553" s="58"/>
      <c r="I553" s="58"/>
      <c r="J553" s="58"/>
      <c r="K553" s="58"/>
      <c r="L553" s="7"/>
    </row>
    <row r="554" spans="1:18" hidden="1">
      <c r="A554" s="7" t="s">
        <v>273</v>
      </c>
    </row>
    <row r="555" spans="1:18" hidden="1">
      <c r="A555" s="7" t="s">
        <v>327</v>
      </c>
    </row>
    <row r="556" spans="1:18" hidden="1">
      <c r="A556" s="7" t="s">
        <v>327</v>
      </c>
    </row>
    <row r="557" spans="1:18" hidden="1">
      <c r="A557" s="57" t="s">
        <v>274</v>
      </c>
    </row>
    <row r="558" spans="1:18">
      <c r="A558" s="7" t="s">
        <v>275</v>
      </c>
      <c r="B558" s="59"/>
      <c r="C558" s="59"/>
      <c r="D558" s="59" t="s">
        <v>342</v>
      </c>
      <c r="E558" s="59"/>
      <c r="F558" s="59"/>
      <c r="G558" s="59"/>
      <c r="H558" s="59"/>
      <c r="I558" s="59"/>
      <c r="J558" s="59"/>
      <c r="K558" s="59"/>
    </row>
    <row r="559" spans="1:18" hidden="1">
      <c r="A559" s="7" t="s">
        <v>273</v>
      </c>
    </row>
    <row r="560" spans="1:18" ht="33.75" customHeight="1">
      <c r="A560" s="7">
        <v>9</v>
      </c>
      <c r="B560" s="30" t="s">
        <v>343</v>
      </c>
      <c r="C560" s="30" t="s">
        <v>344</v>
      </c>
      <c r="D560" s="31" t="s">
        <v>345</v>
      </c>
      <c r="E560" s="32"/>
      <c r="F560" s="32"/>
      <c r="G560" s="33" t="s">
        <v>13</v>
      </c>
      <c r="H560" s="34">
        <v>22</v>
      </c>
      <c r="I560" s="35"/>
      <c r="J560" s="36"/>
      <c r="K560" s="37">
        <f>IF(AND(H560= "",I560= ""), 0, ROUND(ROUND(J560, 2) * ROUND(IF(I560="",H560,I560),  0), 2))</f>
        <v/>
      </c>
      <c r="L560" s="7"/>
      <c r="N560" s="38">
        <v>0.2</v>
      </c>
      <c r="R560" s="7">
        <v>9337</v>
      </c>
    </row>
    <row r="561" spans="1:18" hidden="1">
      <c r="A561" s="7" t="s">
        <v>52</v>
      </c>
    </row>
    <row r="562" spans="1:18" hidden="1">
      <c r="A562" s="7" t="s">
        <v>280</v>
      </c>
    </row>
    <row r="563" spans="1:18">
      <c r="A563" s="7">
        <v>6</v>
      </c>
      <c r="B563" s="27" t="s">
        <v>346</v>
      </c>
      <c r="C563" s="27" t="s">
        <v>347</v>
      </c>
      <c r="D563" s="58" t="s">
        <v>348</v>
      </c>
      <c r="E563" s="58"/>
      <c r="F563" s="58"/>
      <c r="G563" s="58"/>
      <c r="H563" s="58"/>
      <c r="I563" s="58"/>
      <c r="J563" s="58"/>
      <c r="K563" s="58"/>
      <c r="L563" s="7"/>
    </row>
    <row r="564" spans="1:18" hidden="1">
      <c r="A564" s="7" t="s">
        <v>273</v>
      </c>
    </row>
    <row r="565" spans="1:18" hidden="1">
      <c r="A565" s="7" t="s">
        <v>273</v>
      </c>
    </row>
    <row r="566" spans="1:18" hidden="1">
      <c r="A566" s="7" t="s">
        <v>327</v>
      </c>
    </row>
    <row r="567" spans="1:18" hidden="1">
      <c r="A567" s="7" t="s">
        <v>327</v>
      </c>
    </row>
    <row r="568" spans="1:18" hidden="1">
      <c r="A568" s="57" t="s">
        <v>274</v>
      </c>
    </row>
    <row r="569" spans="1:18">
      <c r="A569" s="7" t="s">
        <v>275</v>
      </c>
      <c r="B569" s="59"/>
      <c r="C569" s="59"/>
      <c r="D569" s="59" t="s">
        <v>349</v>
      </c>
      <c r="E569" s="59"/>
      <c r="F569" s="59"/>
      <c r="G569" s="59"/>
      <c r="H569" s="59"/>
      <c r="I569" s="59"/>
      <c r="J569" s="59"/>
      <c r="K569" s="59"/>
    </row>
    <row r="570" spans="1:18" ht="33.75" customHeight="1">
      <c r="A570" s="7">
        <v>9</v>
      </c>
      <c r="B570" s="30" t="s">
        <v>350</v>
      </c>
      <c r="C570" s="30" t="s">
        <v>351</v>
      </c>
      <c r="D570" s="31" t="s">
        <v>352</v>
      </c>
      <c r="E570" s="32"/>
      <c r="F570" s="32"/>
      <c r="G570" s="33" t="s">
        <v>13</v>
      </c>
      <c r="H570" s="34">
        <v>69</v>
      </c>
      <c r="I570" s="35"/>
      <c r="J570" s="36"/>
      <c r="K570" s="37">
        <f>IF(AND(H570= "",I570= ""), 0, ROUND(ROUND(J570, 2) * ROUND(IF(I570="",H570,I570),  0), 2))</f>
        <v/>
      </c>
      <c r="L570" s="7"/>
      <c r="N570" s="38">
        <v>0.2</v>
      </c>
      <c r="R570" s="7">
        <v>9337</v>
      </c>
    </row>
    <row r="571" spans="1:18" hidden="1">
      <c r="A571" s="7" t="s">
        <v>52</v>
      </c>
    </row>
    <row r="572" spans="1:18" hidden="1">
      <c r="A572" s="7" t="s">
        <v>280</v>
      </c>
    </row>
    <row r="573" spans="1:18">
      <c r="A573" s="7">
        <v>6</v>
      </c>
      <c r="B573" s="27" t="s">
        <v>353</v>
      </c>
      <c r="C573" s="27" t="s">
        <v>354</v>
      </c>
      <c r="D573" s="58" t="s">
        <v>355</v>
      </c>
      <c r="E573" s="58"/>
      <c r="F573" s="58"/>
      <c r="G573" s="58"/>
      <c r="H573" s="58"/>
      <c r="I573" s="58"/>
      <c r="J573" s="58"/>
      <c r="K573" s="58"/>
      <c r="L573" s="7"/>
    </row>
    <row r="574" spans="1:18" hidden="1">
      <c r="A574" s="7" t="s">
        <v>273</v>
      </c>
    </row>
    <row r="575" spans="1:18" hidden="1">
      <c r="A575" s="7" t="s">
        <v>327</v>
      </c>
    </row>
    <row r="576" spans="1:18" hidden="1">
      <c r="A576" s="7" t="s">
        <v>327</v>
      </c>
    </row>
    <row r="577" spans="1:18" hidden="1">
      <c r="A577" s="57" t="s">
        <v>274</v>
      </c>
    </row>
    <row r="578" spans="1:18">
      <c r="A578" s="7" t="s">
        <v>275</v>
      </c>
      <c r="B578" s="59"/>
      <c r="C578" s="59"/>
      <c r="D578" s="59" t="s">
        <v>290</v>
      </c>
      <c r="E578" s="59"/>
      <c r="F578" s="59"/>
      <c r="G578" s="59"/>
      <c r="H578" s="59"/>
      <c r="I578" s="59"/>
      <c r="J578" s="59"/>
      <c r="K578" s="59"/>
    </row>
    <row r="579" spans="1:18" ht="33.75" customHeight="1">
      <c r="A579" s="7">
        <v>9</v>
      </c>
      <c r="B579" s="30" t="s">
        <v>356</v>
      </c>
      <c r="C579" s="30" t="s">
        <v>357</v>
      </c>
      <c r="D579" s="31" t="s">
        <v>358</v>
      </c>
      <c r="E579" s="32"/>
      <c r="F579" s="32"/>
      <c r="G579" s="33" t="s">
        <v>13</v>
      </c>
      <c r="H579" s="34">
        <v>100</v>
      </c>
      <c r="I579" s="35"/>
      <c r="J579" s="36"/>
      <c r="K579" s="37">
        <f>IF(AND(H579= "",I579= ""), 0, ROUND(ROUND(J579, 2) * ROUND(IF(I579="",H579,I579),  0), 2))</f>
        <v/>
      </c>
      <c r="L579" s="7"/>
      <c r="N579" s="38">
        <v>0.2</v>
      </c>
      <c r="R579" s="7">
        <v>9337</v>
      </c>
    </row>
    <row r="580" spans="1:18" hidden="1">
      <c r="A580" s="7" t="s">
        <v>52</v>
      </c>
    </row>
    <row r="581" spans="1:18" hidden="1">
      <c r="A581" s="7" t="s">
        <v>280</v>
      </c>
    </row>
    <row r="582" spans="1:18">
      <c r="A582" s="7">
        <v>6</v>
      </c>
      <c r="B582" s="27" t="s">
        <v>359</v>
      </c>
      <c r="C582" s="27"/>
      <c r="D582" s="58" t="s">
        <v>360</v>
      </c>
      <c r="E582" s="58"/>
      <c r="F582" s="58"/>
      <c r="G582" s="58"/>
      <c r="H582" s="58"/>
      <c r="I582" s="58"/>
      <c r="J582" s="58"/>
      <c r="K582" s="58"/>
      <c r="L582" s="7"/>
    </row>
    <row r="583" spans="1:18" hidden="1">
      <c r="A583" s="7" t="s">
        <v>273</v>
      </c>
    </row>
    <row r="584" spans="1:18" hidden="1">
      <c r="A584" s="7" t="s">
        <v>327</v>
      </c>
    </row>
    <row r="585" spans="1:18" hidden="1">
      <c r="A585" s="7" t="s">
        <v>327</v>
      </c>
    </row>
    <row r="586" spans="1:18" hidden="1">
      <c r="A586" s="57" t="s">
        <v>274</v>
      </c>
    </row>
    <row r="587" spans="1:18">
      <c r="A587" s="7" t="s">
        <v>275</v>
      </c>
      <c r="B587" s="59"/>
      <c r="C587" s="59"/>
      <c r="D587" s="59" t="s">
        <v>361</v>
      </c>
      <c r="E587" s="59"/>
      <c r="F587" s="59"/>
      <c r="G587" s="59"/>
      <c r="H587" s="59"/>
      <c r="I587" s="59"/>
      <c r="J587" s="59"/>
      <c r="K587" s="59"/>
    </row>
    <row r="588" spans="1:18" ht="33.75" customHeight="1">
      <c r="A588" s="7">
        <v>9</v>
      </c>
      <c r="B588" s="30" t="s">
        <v>362</v>
      </c>
      <c r="C588" s="30"/>
      <c r="D588" s="31" t="s">
        <v>363</v>
      </c>
      <c r="E588" s="32"/>
      <c r="F588" s="32"/>
      <c r="G588" s="33" t="s">
        <v>13</v>
      </c>
      <c r="H588" s="34">
        <v>11</v>
      </c>
      <c r="I588" s="35"/>
      <c r="J588" s="36"/>
      <c r="K588" s="37">
        <f>IF(AND(H588= "",I588= ""), 0, ROUND(ROUND(J588, 2) * ROUND(IF(I588="",H588,I588),  0), 2))</f>
        <v/>
      </c>
      <c r="L588" s="7"/>
      <c r="N588" s="38">
        <v>0.2</v>
      </c>
      <c r="R588" s="7">
        <v>9337</v>
      </c>
    </row>
    <row r="589" spans="1:18" hidden="1">
      <c r="A589" s="7" t="s">
        <v>52</v>
      </c>
    </row>
    <row r="590" spans="1:18" hidden="1">
      <c r="A590" s="7" t="s">
        <v>280</v>
      </c>
    </row>
    <row r="591" spans="1:18">
      <c r="A591" s="7">
        <v>6</v>
      </c>
      <c r="B591" s="27" t="s">
        <v>364</v>
      </c>
      <c r="C591" s="27" t="s">
        <v>365</v>
      </c>
      <c r="D591" s="58" t="s">
        <v>366</v>
      </c>
      <c r="E591" s="58"/>
      <c r="F591" s="58"/>
      <c r="G591" s="58"/>
      <c r="H591" s="58"/>
      <c r="I591" s="58"/>
      <c r="J591" s="58"/>
      <c r="K591" s="58"/>
      <c r="L591" s="7"/>
    </row>
    <row r="592" spans="1:18" hidden="1">
      <c r="A592" s="7" t="s">
        <v>273</v>
      </c>
    </row>
    <row r="593" spans="1:18" hidden="1">
      <c r="A593" s="7" t="s">
        <v>273</v>
      </c>
    </row>
    <row r="594" spans="1:18" hidden="1">
      <c r="A594" s="7" t="s">
        <v>327</v>
      </c>
    </row>
    <row r="595" spans="1:18" hidden="1">
      <c r="A595" s="7" t="s">
        <v>327</v>
      </c>
    </row>
    <row r="596" spans="1:18" hidden="1">
      <c r="A596" s="57" t="s">
        <v>274</v>
      </c>
    </row>
    <row r="597" spans="1:18">
      <c r="A597" s="7" t="s">
        <v>275</v>
      </c>
      <c r="B597" s="59"/>
      <c r="C597" s="59"/>
      <c r="D597" s="59" t="s">
        <v>367</v>
      </c>
      <c r="E597" s="59"/>
      <c r="F597" s="59"/>
      <c r="G597" s="59"/>
      <c r="H597" s="59"/>
      <c r="I597" s="59"/>
      <c r="J597" s="59"/>
      <c r="K597" s="59"/>
    </row>
    <row r="598" spans="1:18" ht="33.75" customHeight="1">
      <c r="A598" s="7">
        <v>9</v>
      </c>
      <c r="B598" s="30" t="s">
        <v>368</v>
      </c>
      <c r="C598" s="30" t="s">
        <v>369</v>
      </c>
      <c r="D598" s="31" t="s">
        <v>370</v>
      </c>
      <c r="E598" s="32"/>
      <c r="F598" s="32"/>
      <c r="G598" s="33" t="s">
        <v>13</v>
      </c>
      <c r="H598" s="34">
        <v>11</v>
      </c>
      <c r="I598" s="35"/>
      <c r="J598" s="36"/>
      <c r="K598" s="37">
        <f>IF(AND(H598= "",I598= ""), 0, ROUND(ROUND(J598, 2) * ROUND(IF(I598="",H598,I598),  0), 2))</f>
        <v/>
      </c>
      <c r="L598" s="7"/>
      <c r="N598" s="38">
        <v>0.2</v>
      </c>
      <c r="R598" s="7">
        <v>9337</v>
      </c>
    </row>
    <row r="599" spans="1:18" hidden="1">
      <c r="A599" s="7" t="s">
        <v>52</v>
      </c>
    </row>
    <row r="600" spans="1:18" hidden="1">
      <c r="A600" s="7" t="s">
        <v>280</v>
      </c>
    </row>
    <row r="601" spans="1:18">
      <c r="A601" s="7">
        <v>6</v>
      </c>
      <c r="B601" s="27" t="s">
        <v>371</v>
      </c>
      <c r="C601" s="27"/>
      <c r="D601" s="58" t="s">
        <v>372</v>
      </c>
      <c r="E601" s="58"/>
      <c r="F601" s="58"/>
      <c r="G601" s="58"/>
      <c r="H601" s="58"/>
      <c r="I601" s="58"/>
      <c r="J601" s="58"/>
      <c r="K601" s="58"/>
      <c r="L601" s="7"/>
    </row>
    <row r="602" spans="1:18" hidden="1">
      <c r="A602" s="7" t="s">
        <v>273</v>
      </c>
    </row>
    <row r="603" spans="1:18" hidden="1">
      <c r="A603" s="7" t="s">
        <v>273</v>
      </c>
    </row>
    <row r="604" spans="1:18" hidden="1">
      <c r="A604" s="7" t="s">
        <v>327</v>
      </c>
    </row>
    <row r="605" spans="1:18" hidden="1">
      <c r="A605" s="7" t="s">
        <v>327</v>
      </c>
    </row>
    <row r="606" spans="1:18" hidden="1">
      <c r="A606" s="57" t="s">
        <v>274</v>
      </c>
    </row>
    <row r="607" spans="1:18">
      <c r="A607" s="7" t="s">
        <v>275</v>
      </c>
      <c r="B607" s="59"/>
      <c r="C607" s="59"/>
      <c r="D607" s="59" t="s">
        <v>367</v>
      </c>
      <c r="E607" s="59"/>
      <c r="F607" s="59"/>
      <c r="G607" s="59"/>
      <c r="H607" s="59"/>
      <c r="I607" s="59"/>
      <c r="J607" s="59"/>
      <c r="K607" s="59"/>
    </row>
    <row r="608" spans="1:18" ht="33.75" customHeight="1">
      <c r="A608" s="7">
        <v>9</v>
      </c>
      <c r="B608" s="30" t="s">
        <v>373</v>
      </c>
      <c r="C608" s="30"/>
      <c r="D608" s="31" t="s">
        <v>370</v>
      </c>
      <c r="E608" s="32"/>
      <c r="F608" s="32"/>
      <c r="G608" s="33" t="s">
        <v>13</v>
      </c>
      <c r="H608" s="34">
        <v>62</v>
      </c>
      <c r="I608" s="35"/>
      <c r="J608" s="36"/>
      <c r="K608" s="37">
        <f>IF(AND(H608= "",I608= ""), 0, ROUND(ROUND(J608, 2) * ROUND(IF(I608="",H608,I608),  0), 2))</f>
        <v/>
      </c>
      <c r="L608" s="7"/>
      <c r="N608" s="38">
        <v>0.2</v>
      </c>
      <c r="R608" s="7">
        <v>9337</v>
      </c>
    </row>
    <row r="609" spans="1:18" hidden="1">
      <c r="A609" s="7" t="s">
        <v>52</v>
      </c>
    </row>
    <row r="610" spans="1:18" hidden="1">
      <c r="A610" s="7" t="s">
        <v>280</v>
      </c>
    </row>
    <row r="611" spans="1:18">
      <c r="A611" s="7">
        <v>6</v>
      </c>
      <c r="B611" s="27" t="s">
        <v>374</v>
      </c>
      <c r="C611" s="27" t="s">
        <v>375</v>
      </c>
      <c r="D611" s="58" t="s">
        <v>376</v>
      </c>
      <c r="E611" s="58"/>
      <c r="F611" s="58"/>
      <c r="G611" s="58"/>
      <c r="H611" s="58"/>
      <c r="I611" s="58"/>
      <c r="J611" s="58"/>
      <c r="K611" s="58"/>
      <c r="L611" s="7"/>
    </row>
    <row r="612" spans="1:18" hidden="1">
      <c r="A612" s="7" t="s">
        <v>273</v>
      </c>
    </row>
    <row r="613" spans="1:18" hidden="1">
      <c r="A613" s="57" t="s">
        <v>274</v>
      </c>
    </row>
    <row r="614" spans="1:18">
      <c r="A614" s="7" t="s">
        <v>275</v>
      </c>
      <c r="B614" s="59"/>
      <c r="C614" s="59"/>
      <c r="D614" s="59" t="s">
        <v>377</v>
      </c>
      <c r="E614" s="59"/>
      <c r="F614" s="59"/>
      <c r="G614" s="59"/>
      <c r="H614" s="59"/>
      <c r="I614" s="59"/>
      <c r="J614" s="59"/>
      <c r="K614" s="59"/>
    </row>
    <row r="615" spans="1:18" ht="33.75" customHeight="1">
      <c r="A615" s="7">
        <v>9</v>
      </c>
      <c r="B615" s="30" t="s">
        <v>378</v>
      </c>
      <c r="C615" s="30" t="s">
        <v>379</v>
      </c>
      <c r="D615" s="31" t="s">
        <v>380</v>
      </c>
      <c r="E615" s="32"/>
      <c r="F615" s="32"/>
      <c r="G615" s="33" t="s">
        <v>13</v>
      </c>
      <c r="H615" s="34">
        <v>9</v>
      </c>
      <c r="I615" s="35"/>
      <c r="J615" s="36"/>
      <c r="K615" s="37">
        <f>IF(AND(H615= "",I615= ""), 0, ROUND(ROUND(J615, 2) * ROUND(IF(I615="",H615,I615),  0), 2))</f>
        <v/>
      </c>
      <c r="L615" s="7"/>
      <c r="N615" s="38">
        <v>0.2</v>
      </c>
      <c r="R615" s="7">
        <v>9337</v>
      </c>
    </row>
    <row r="616" spans="1:18" hidden="1">
      <c r="A616" s="7" t="s">
        <v>52</v>
      </c>
    </row>
    <row r="617" spans="1:18" hidden="1">
      <c r="A617" s="7" t="s">
        <v>280</v>
      </c>
    </row>
    <row r="618" spans="1:18">
      <c r="A618" s="7">
        <v>6</v>
      </c>
      <c r="B618" s="27" t="s">
        <v>381</v>
      </c>
      <c r="C618" s="27" t="s">
        <v>382</v>
      </c>
      <c r="D618" s="58" t="s">
        <v>383</v>
      </c>
      <c r="E618" s="58"/>
      <c r="F618" s="58"/>
      <c r="G618" s="58"/>
      <c r="H618" s="58"/>
      <c r="I618" s="58"/>
      <c r="J618" s="58"/>
      <c r="K618" s="58"/>
      <c r="L618" s="7"/>
    </row>
    <row r="619" spans="1:18" hidden="1">
      <c r="A619" s="7" t="s">
        <v>273</v>
      </c>
    </row>
    <row r="620" spans="1:18" hidden="1">
      <c r="A620" s="7" t="s">
        <v>273</v>
      </c>
    </row>
    <row r="621" spans="1:18" hidden="1">
      <c r="A621" s="7" t="s">
        <v>273</v>
      </c>
    </row>
    <row r="622" spans="1:18" hidden="1">
      <c r="A622" s="7" t="s">
        <v>273</v>
      </c>
    </row>
    <row r="623" spans="1:18" hidden="1">
      <c r="A623" s="7" t="s">
        <v>327</v>
      </c>
    </row>
    <row r="624" spans="1:18" hidden="1">
      <c r="A624" s="7" t="s">
        <v>327</v>
      </c>
    </row>
    <row r="625" spans="1:18" hidden="1">
      <c r="A625" s="57" t="s">
        <v>274</v>
      </c>
    </row>
    <row r="626" spans="1:18" hidden="1">
      <c r="A626" s="57" t="s">
        <v>274</v>
      </c>
    </row>
    <row r="627" spans="1:18">
      <c r="A627" s="7" t="s">
        <v>275</v>
      </c>
      <c r="B627" s="59"/>
      <c r="C627" s="59"/>
      <c r="D627" s="59" t="s">
        <v>384</v>
      </c>
      <c r="E627" s="59"/>
      <c r="F627" s="59"/>
      <c r="G627" s="59"/>
      <c r="H627" s="59"/>
      <c r="I627" s="59"/>
      <c r="J627" s="59"/>
      <c r="K627" s="59"/>
    </row>
    <row r="628" spans="1:18" ht="33.75" customHeight="1">
      <c r="A628" s="7">
        <v>9</v>
      </c>
      <c r="B628" s="30" t="s">
        <v>385</v>
      </c>
      <c r="C628" s="30" t="s">
        <v>386</v>
      </c>
      <c r="D628" s="31" t="s">
        <v>387</v>
      </c>
      <c r="E628" s="32"/>
      <c r="F628" s="32"/>
      <c r="G628" s="33" t="s">
        <v>13</v>
      </c>
      <c r="H628" s="34">
        <v>22</v>
      </c>
      <c r="I628" s="35"/>
      <c r="J628" s="36"/>
      <c r="K628" s="37">
        <f>IF(AND(H628= "",I628= ""), 0, ROUND(ROUND(J628, 2) * ROUND(IF(I628="",H628,I628),  0), 2))</f>
        <v/>
      </c>
      <c r="L628" s="7"/>
      <c r="N628" s="38">
        <v>0.2</v>
      </c>
      <c r="R628" s="7">
        <v>9337</v>
      </c>
    </row>
    <row r="629" spans="1:18" hidden="1">
      <c r="A629" s="7" t="s">
        <v>52</v>
      </c>
    </row>
    <row r="630" spans="1:18" hidden="1">
      <c r="A630" s="7" t="s">
        <v>280</v>
      </c>
    </row>
    <row r="631" spans="1:18" ht="25.5" customHeight="1">
      <c r="A631" s="7">
        <v>6</v>
      </c>
      <c r="B631" s="27" t="s">
        <v>388</v>
      </c>
      <c r="C631" s="27" t="s">
        <v>389</v>
      </c>
      <c r="D631" s="58" t="s">
        <v>390</v>
      </c>
      <c r="E631" s="58"/>
      <c r="F631" s="58"/>
      <c r="G631" s="58"/>
      <c r="H631" s="58"/>
      <c r="I631" s="58"/>
      <c r="J631" s="58"/>
      <c r="K631" s="58"/>
      <c r="L631" s="7"/>
    </row>
    <row r="632" spans="1:18" hidden="1">
      <c r="A632" s="7" t="s">
        <v>273</v>
      </c>
    </row>
    <row r="633" spans="1:18" hidden="1">
      <c r="A633" s="7" t="s">
        <v>273</v>
      </c>
    </row>
    <row r="634" spans="1:18" hidden="1">
      <c r="A634" s="7" t="s">
        <v>273</v>
      </c>
    </row>
    <row r="635" spans="1:18" hidden="1">
      <c r="A635" s="7" t="s">
        <v>327</v>
      </c>
    </row>
    <row r="636" spans="1:18" hidden="1">
      <c r="A636" s="7" t="s">
        <v>327</v>
      </c>
    </row>
    <row r="637" spans="1:18" hidden="1">
      <c r="A637" s="57" t="s">
        <v>274</v>
      </c>
    </row>
    <row r="638" spans="1:18">
      <c r="A638" s="7" t="s">
        <v>275</v>
      </c>
      <c r="B638" s="59"/>
      <c r="C638" s="59"/>
      <c r="D638" s="59" t="s">
        <v>391</v>
      </c>
      <c r="E638" s="59"/>
      <c r="F638" s="59"/>
      <c r="G638" s="59"/>
      <c r="H638" s="59"/>
      <c r="I638" s="59"/>
      <c r="J638" s="59"/>
      <c r="K638" s="59"/>
    </row>
    <row r="639" spans="1:18" ht="33.75" customHeight="1">
      <c r="A639" s="7">
        <v>9</v>
      </c>
      <c r="B639" s="30" t="s">
        <v>392</v>
      </c>
      <c r="C639" s="30" t="s">
        <v>393</v>
      </c>
      <c r="D639" s="31" t="s">
        <v>394</v>
      </c>
      <c r="E639" s="32"/>
      <c r="F639" s="32"/>
      <c r="G639" s="33" t="s">
        <v>13</v>
      </c>
      <c r="H639" s="34">
        <v>11</v>
      </c>
      <c r="I639" s="35"/>
      <c r="J639" s="36"/>
      <c r="K639" s="37">
        <f>IF(AND(H639= "",I639= ""), 0, ROUND(ROUND(J639, 2) * ROUND(IF(I639="",H639,I639),  0), 2))</f>
        <v/>
      </c>
      <c r="L639" s="7"/>
      <c r="N639" s="38">
        <v>0.2</v>
      </c>
      <c r="R639" s="7">
        <v>9337</v>
      </c>
    </row>
    <row r="640" spans="1:18" hidden="1">
      <c r="A640" s="7" t="s">
        <v>52</v>
      </c>
    </row>
    <row r="641" spans="1:18" hidden="1">
      <c r="A641" s="7" t="s">
        <v>280</v>
      </c>
    </row>
    <row r="642" spans="1:18">
      <c r="A642" s="7">
        <v>6</v>
      </c>
      <c r="B642" s="27" t="s">
        <v>395</v>
      </c>
      <c r="C642" s="27" t="s">
        <v>396</v>
      </c>
      <c r="D642" s="58" t="s">
        <v>397</v>
      </c>
      <c r="E642" s="58"/>
      <c r="F642" s="58"/>
      <c r="G642" s="58"/>
      <c r="H642" s="58"/>
      <c r="I642" s="58"/>
      <c r="J642" s="58"/>
      <c r="K642" s="58"/>
      <c r="L642" s="7"/>
    </row>
    <row r="643" spans="1:18" hidden="1">
      <c r="A643" s="7" t="s">
        <v>273</v>
      </c>
    </row>
    <row r="644" spans="1:18" hidden="1">
      <c r="A644" s="7" t="s">
        <v>273</v>
      </c>
    </row>
    <row r="645" spans="1:18" hidden="1">
      <c r="A645" s="7" t="s">
        <v>273</v>
      </c>
    </row>
    <row r="646" spans="1:18" hidden="1">
      <c r="A646" s="57" t="s">
        <v>274</v>
      </c>
    </row>
    <row r="647" spans="1:18">
      <c r="A647" s="7" t="s">
        <v>275</v>
      </c>
      <c r="B647" s="59"/>
      <c r="C647" s="59"/>
      <c r="D647" s="59" t="s">
        <v>398</v>
      </c>
      <c r="E647" s="59"/>
      <c r="F647" s="59"/>
      <c r="G647" s="59"/>
      <c r="H647" s="59"/>
      <c r="I647" s="59"/>
      <c r="J647" s="59"/>
      <c r="K647" s="59"/>
    </row>
    <row r="648" spans="1:18" ht="33.75" customHeight="1">
      <c r="A648" s="7">
        <v>9</v>
      </c>
      <c r="B648" s="30" t="s">
        <v>399</v>
      </c>
      <c r="C648" s="30" t="s">
        <v>400</v>
      </c>
      <c r="D648" s="31" t="s">
        <v>401</v>
      </c>
      <c r="E648" s="32"/>
      <c r="F648" s="32"/>
      <c r="G648" s="33" t="s">
        <v>13</v>
      </c>
      <c r="H648" s="34">
        <v>54</v>
      </c>
      <c r="I648" s="35"/>
      <c r="J648" s="36"/>
      <c r="K648" s="37">
        <f>IF(AND(H648= "",I648= ""), 0, ROUND(ROUND(J648, 2) * ROUND(IF(I648="",H648,I648),  0), 2))</f>
        <v/>
      </c>
      <c r="L648" s="7"/>
      <c r="N648" s="38">
        <v>0.2</v>
      </c>
      <c r="R648" s="7">
        <v>9337</v>
      </c>
    </row>
    <row r="649" spans="1:18" hidden="1">
      <c r="A649" s="7" t="s">
        <v>52</v>
      </c>
    </row>
    <row r="650" spans="1:18" hidden="1">
      <c r="A650" s="7" t="s">
        <v>273</v>
      </c>
    </row>
    <row r="651" spans="1:18" hidden="1">
      <c r="A651" s="7" t="s">
        <v>280</v>
      </c>
    </row>
    <row r="652" spans="1:18">
      <c r="A652" s="7">
        <v>6</v>
      </c>
      <c r="B652" s="27" t="s">
        <v>402</v>
      </c>
      <c r="C652" s="27"/>
      <c r="D652" s="58" t="s">
        <v>403</v>
      </c>
      <c r="E652" s="58"/>
      <c r="F652" s="58"/>
      <c r="G652" s="58"/>
      <c r="H652" s="58"/>
      <c r="I652" s="58"/>
      <c r="J652" s="58"/>
      <c r="K652" s="58"/>
      <c r="L652" s="7"/>
    </row>
    <row r="653" spans="1:18" hidden="1">
      <c r="A653" s="7" t="s">
        <v>273</v>
      </c>
    </row>
    <row r="654" spans="1:18" hidden="1">
      <c r="A654" s="57" t="s">
        <v>274</v>
      </c>
    </row>
    <row r="655" spans="1:18">
      <c r="A655" s="7" t="s">
        <v>275</v>
      </c>
      <c r="B655" s="59"/>
      <c r="C655" s="59"/>
      <c r="D655" s="59" t="s">
        <v>404</v>
      </c>
      <c r="E655" s="59"/>
      <c r="F655" s="59"/>
      <c r="G655" s="59"/>
      <c r="H655" s="59"/>
      <c r="I655" s="59"/>
      <c r="J655" s="59"/>
      <c r="K655" s="59"/>
    </row>
    <row r="656" spans="1:18" ht="33.75" customHeight="1">
      <c r="A656" s="7">
        <v>9</v>
      </c>
      <c r="B656" s="30" t="s">
        <v>405</v>
      </c>
      <c r="C656" s="30"/>
      <c r="D656" s="31" t="s">
        <v>406</v>
      </c>
      <c r="E656" s="32"/>
      <c r="F656" s="32"/>
      <c r="G656" s="33" t="s">
        <v>13</v>
      </c>
      <c r="H656" s="34">
        <v>27</v>
      </c>
      <c r="I656" s="35"/>
      <c r="J656" s="36"/>
      <c r="K656" s="37">
        <f>IF(AND(H656= "",I656= ""), 0, ROUND(ROUND(J656, 2) * ROUND(IF(I656="",H656,I656),  0), 2))</f>
        <v/>
      </c>
      <c r="L656" s="7"/>
      <c r="N656" s="38">
        <v>0.2</v>
      </c>
      <c r="R656" s="7">
        <v>9337</v>
      </c>
    </row>
    <row r="657" spans="1:18" hidden="1">
      <c r="A657" s="7" t="s">
        <v>52</v>
      </c>
    </row>
    <row r="658" spans="1:18" hidden="1">
      <c r="A658" s="7" t="s">
        <v>280</v>
      </c>
    </row>
    <row r="659" spans="1:18">
      <c r="A659" s="7">
        <v>6</v>
      </c>
      <c r="B659" s="27" t="s">
        <v>407</v>
      </c>
      <c r="C659" s="27" t="s">
        <v>408</v>
      </c>
      <c r="D659" s="58" t="s">
        <v>409</v>
      </c>
      <c r="E659" s="58"/>
      <c r="F659" s="58"/>
      <c r="G659" s="58"/>
      <c r="H659" s="58"/>
      <c r="I659" s="58"/>
      <c r="J659" s="58"/>
      <c r="K659" s="58"/>
      <c r="L659" s="7"/>
    </row>
    <row r="660" spans="1:18" hidden="1">
      <c r="A660" s="7" t="s">
        <v>273</v>
      </c>
    </row>
    <row r="661" spans="1:18" hidden="1">
      <c r="A661" s="7" t="s">
        <v>273</v>
      </c>
    </row>
    <row r="662" spans="1:18" hidden="1">
      <c r="A662" s="7" t="s">
        <v>273</v>
      </c>
    </row>
    <row r="663" spans="1:18" hidden="1">
      <c r="A663" s="7" t="s">
        <v>273</v>
      </c>
    </row>
    <row r="664" spans="1:18" hidden="1">
      <c r="A664" s="57" t="s">
        <v>274</v>
      </c>
    </row>
    <row r="665" spans="1:18">
      <c r="A665" s="7" t="s">
        <v>275</v>
      </c>
      <c r="B665" s="59"/>
      <c r="C665" s="59"/>
      <c r="D665" s="59" t="s">
        <v>410</v>
      </c>
      <c r="E665" s="59"/>
      <c r="F665" s="59"/>
      <c r="G665" s="59"/>
      <c r="H665" s="59"/>
      <c r="I665" s="59"/>
      <c r="J665" s="59"/>
      <c r="K665" s="59"/>
    </row>
    <row r="666" spans="1:18" ht="33.75" customHeight="1">
      <c r="A666" s="7">
        <v>9</v>
      </c>
      <c r="B666" s="30" t="s">
        <v>411</v>
      </c>
      <c r="C666" s="30" t="s">
        <v>412</v>
      </c>
      <c r="D666" s="31" t="s">
        <v>413</v>
      </c>
      <c r="E666" s="32"/>
      <c r="F666" s="32"/>
      <c r="G666" s="33" t="s">
        <v>13</v>
      </c>
      <c r="H666" s="34">
        <v>22</v>
      </c>
      <c r="I666" s="35"/>
      <c r="J666" s="36"/>
      <c r="K666" s="37">
        <f>IF(AND(H666= "",I666= ""), 0, ROUND(ROUND(J666, 2) * ROUND(IF(I666="",H666,I666),  0), 2))</f>
        <v/>
      </c>
      <c r="L666" s="7"/>
      <c r="N666" s="38">
        <v>0.2</v>
      </c>
      <c r="R666" s="7">
        <v>9337</v>
      </c>
    </row>
    <row r="667" spans="1:18" hidden="1">
      <c r="A667" s="7" t="s">
        <v>52</v>
      </c>
    </row>
    <row r="668" spans="1:18" hidden="1">
      <c r="A668" s="7" t="s">
        <v>280</v>
      </c>
    </row>
    <row r="669" spans="1:18">
      <c r="A669" s="7">
        <v>6</v>
      </c>
      <c r="B669" s="27" t="s">
        <v>414</v>
      </c>
      <c r="C669" s="27" t="s">
        <v>415</v>
      </c>
      <c r="D669" s="58" t="s">
        <v>416</v>
      </c>
      <c r="E669" s="58"/>
      <c r="F669" s="58"/>
      <c r="G669" s="58"/>
      <c r="H669" s="58"/>
      <c r="I669" s="58"/>
      <c r="J669" s="58"/>
      <c r="K669" s="58"/>
      <c r="L669" s="7"/>
    </row>
    <row r="670" spans="1:18" hidden="1">
      <c r="A670" s="7" t="s">
        <v>273</v>
      </c>
    </row>
    <row r="671" spans="1:18" hidden="1">
      <c r="A671" s="7" t="s">
        <v>327</v>
      </c>
    </row>
    <row r="672" spans="1:18" hidden="1">
      <c r="A672" s="7" t="s">
        <v>327</v>
      </c>
    </row>
    <row r="673" spans="1:18" hidden="1">
      <c r="A673" s="57" t="s">
        <v>274</v>
      </c>
    </row>
    <row r="674" spans="1:18" ht="22.5" customHeight="1">
      <c r="A674" s="7" t="s">
        <v>275</v>
      </c>
      <c r="B674" s="59"/>
      <c r="C674" s="59"/>
      <c r="D674" s="59" t="s">
        <v>417</v>
      </c>
      <c r="E674" s="59"/>
      <c r="F674" s="59"/>
      <c r="G674" s="59"/>
      <c r="H674" s="59"/>
      <c r="I674" s="59"/>
      <c r="J674" s="59"/>
      <c r="K674" s="59"/>
    </row>
    <row r="675" spans="1:18" ht="33.75" customHeight="1">
      <c r="A675" s="7">
        <v>9</v>
      </c>
      <c r="B675" s="30" t="s">
        <v>418</v>
      </c>
      <c r="C675" s="30" t="s">
        <v>419</v>
      </c>
      <c r="D675" s="31" t="s">
        <v>420</v>
      </c>
      <c r="E675" s="32"/>
      <c r="F675" s="32"/>
      <c r="G675" s="33" t="s">
        <v>13</v>
      </c>
      <c r="H675" s="34">
        <v>25</v>
      </c>
      <c r="I675" s="35"/>
      <c r="J675" s="36"/>
      <c r="K675" s="37">
        <f>IF(AND(H675= "",I675= ""), 0, ROUND(ROUND(J675, 2) * ROUND(IF(I675="",H675,I675),  0), 2))</f>
        <v/>
      </c>
      <c r="L675" s="7"/>
      <c r="N675" s="38">
        <v>0.2</v>
      </c>
      <c r="R675" s="7">
        <v>9337</v>
      </c>
    </row>
    <row r="676" spans="1:18" hidden="1">
      <c r="A676" s="7" t="s">
        <v>52</v>
      </c>
    </row>
    <row r="677" spans="1:18" hidden="1">
      <c r="A677" s="7" t="s">
        <v>280</v>
      </c>
    </row>
    <row r="678" spans="1:18">
      <c r="A678" s="7">
        <v>6</v>
      </c>
      <c r="B678" s="27" t="s">
        <v>421</v>
      </c>
      <c r="C678" s="27" t="s">
        <v>422</v>
      </c>
      <c r="D678" s="58" t="s">
        <v>423</v>
      </c>
      <c r="E678" s="58"/>
      <c r="F678" s="58"/>
      <c r="G678" s="58"/>
      <c r="H678" s="58"/>
      <c r="I678" s="58"/>
      <c r="J678" s="58"/>
      <c r="K678" s="58"/>
      <c r="L678" s="7"/>
    </row>
    <row r="679" spans="1:18" hidden="1">
      <c r="A679" s="7" t="s">
        <v>273</v>
      </c>
    </row>
    <row r="680" spans="1:18" hidden="1">
      <c r="A680" s="7" t="s">
        <v>327</v>
      </c>
    </row>
    <row r="681" spans="1:18" hidden="1">
      <c r="A681" s="7" t="s">
        <v>327</v>
      </c>
    </row>
    <row r="682" spans="1:18" hidden="1">
      <c r="A682" s="57" t="s">
        <v>274</v>
      </c>
    </row>
    <row r="683" spans="1:18">
      <c r="A683" s="7" t="s">
        <v>275</v>
      </c>
      <c r="B683" s="59"/>
      <c r="C683" s="59"/>
      <c r="D683" s="59" t="s">
        <v>424</v>
      </c>
      <c r="E683" s="59"/>
      <c r="F683" s="59"/>
      <c r="G683" s="59"/>
      <c r="H683" s="59"/>
      <c r="I683" s="59"/>
      <c r="J683" s="59"/>
      <c r="K683" s="59"/>
    </row>
    <row r="684" spans="1:18" ht="22.5" customHeight="1">
      <c r="A684" s="7">
        <v>9</v>
      </c>
      <c r="B684" s="30" t="s">
        <v>425</v>
      </c>
      <c r="C684" s="30" t="s">
        <v>426</v>
      </c>
      <c r="D684" s="31" t="s">
        <v>427</v>
      </c>
      <c r="E684" s="32"/>
      <c r="F684" s="32"/>
      <c r="G684" s="33" t="s">
        <v>13</v>
      </c>
      <c r="H684" s="34">
        <v>6</v>
      </c>
      <c r="I684" s="35"/>
      <c r="J684" s="36"/>
      <c r="K684" s="37">
        <f>IF(AND(H684= "",I684= ""), 0, ROUND(ROUND(J684, 2) * ROUND(IF(I684="",H684,I684),  0), 2))</f>
        <v/>
      </c>
      <c r="L684" s="7"/>
      <c r="N684" s="38">
        <v>0.2</v>
      </c>
      <c r="R684" s="7">
        <v>9337</v>
      </c>
    </row>
    <row r="685" spans="1:18" hidden="1">
      <c r="A685" s="7" t="s">
        <v>52</v>
      </c>
    </row>
    <row r="686" spans="1:18" hidden="1">
      <c r="A686" s="7" t="s">
        <v>280</v>
      </c>
    </row>
    <row r="687" spans="1:18">
      <c r="A687" s="7">
        <v>6</v>
      </c>
      <c r="B687" s="27" t="s">
        <v>428</v>
      </c>
      <c r="C687" s="27" t="s">
        <v>429</v>
      </c>
      <c r="D687" s="58" t="s">
        <v>430</v>
      </c>
      <c r="E687" s="58"/>
      <c r="F687" s="58"/>
      <c r="G687" s="58"/>
      <c r="H687" s="58"/>
      <c r="I687" s="58"/>
      <c r="J687" s="58"/>
      <c r="K687" s="58"/>
      <c r="L687" s="7"/>
    </row>
    <row r="688" spans="1:18" hidden="1">
      <c r="A688" s="7" t="s">
        <v>273</v>
      </c>
    </row>
    <row r="689" spans="1:18" hidden="1">
      <c r="A689" s="57" t="s">
        <v>274</v>
      </c>
    </row>
    <row r="690" spans="1:18">
      <c r="A690" s="7" t="s">
        <v>275</v>
      </c>
      <c r="B690" s="59"/>
      <c r="C690" s="59"/>
      <c r="D690" s="59" t="s">
        <v>431</v>
      </c>
      <c r="E690" s="59"/>
      <c r="F690" s="59"/>
      <c r="G690" s="59"/>
      <c r="H690" s="59"/>
      <c r="I690" s="59"/>
      <c r="J690" s="59"/>
      <c r="K690" s="59"/>
    </row>
    <row r="691" spans="1:18" hidden="1">
      <c r="A691" s="7" t="s">
        <v>273</v>
      </c>
    </row>
    <row r="692" spans="1:18" ht="33.75" customHeight="1">
      <c r="A692" s="7">
        <v>9</v>
      </c>
      <c r="B692" s="30" t="s">
        <v>432</v>
      </c>
      <c r="C692" s="30" t="s">
        <v>433</v>
      </c>
      <c r="D692" s="31" t="s">
        <v>434</v>
      </c>
      <c r="E692" s="32"/>
      <c r="F692" s="32"/>
      <c r="G692" s="33" t="s">
        <v>13</v>
      </c>
      <c r="H692" s="34">
        <v>14</v>
      </c>
      <c r="I692" s="35"/>
      <c r="J692" s="36"/>
      <c r="K692" s="37">
        <f>IF(AND(H692= "",I692= ""), 0, ROUND(ROUND(J692, 2) * ROUND(IF(I692="",H692,I692),  0), 2))</f>
        <v/>
      </c>
      <c r="L692" s="7"/>
      <c r="N692" s="38">
        <v>0.2</v>
      </c>
      <c r="R692" s="7">
        <v>9337</v>
      </c>
    </row>
    <row r="693" spans="1:18" hidden="1">
      <c r="A693" s="7" t="s">
        <v>52</v>
      </c>
    </row>
    <row r="694" spans="1:18" hidden="1">
      <c r="A694" s="7" t="s">
        <v>280</v>
      </c>
    </row>
    <row r="695" spans="1:18">
      <c r="A695" s="7">
        <v>6</v>
      </c>
      <c r="B695" s="27" t="s">
        <v>435</v>
      </c>
      <c r="C695" s="27"/>
      <c r="D695" s="58" t="s">
        <v>436</v>
      </c>
      <c r="E695" s="58"/>
      <c r="F695" s="58"/>
      <c r="G695" s="58"/>
      <c r="H695" s="58"/>
      <c r="I695" s="58"/>
      <c r="J695" s="58"/>
      <c r="K695" s="58"/>
      <c r="L695" s="7"/>
    </row>
    <row r="696" spans="1:18" hidden="1">
      <c r="A696" s="7" t="s">
        <v>273</v>
      </c>
    </row>
    <row r="697" spans="1:18" hidden="1">
      <c r="A697" s="7" t="s">
        <v>273</v>
      </c>
    </row>
    <row r="698" spans="1:18" hidden="1">
      <c r="A698" s="7" t="s">
        <v>273</v>
      </c>
    </row>
    <row r="699" spans="1:18" hidden="1">
      <c r="A699" s="7" t="s">
        <v>327</v>
      </c>
    </row>
    <row r="700" spans="1:18" hidden="1">
      <c r="A700" s="7" t="s">
        <v>327</v>
      </c>
    </row>
    <row r="701" spans="1:18" hidden="1">
      <c r="A701" s="57" t="s">
        <v>274</v>
      </c>
    </row>
    <row r="702" spans="1:18">
      <c r="A702" s="7" t="s">
        <v>275</v>
      </c>
      <c r="B702" s="59"/>
      <c r="C702" s="59"/>
      <c r="D702" s="59" t="s">
        <v>437</v>
      </c>
      <c r="E702" s="59"/>
      <c r="F702" s="59"/>
      <c r="G702" s="59"/>
      <c r="H702" s="59"/>
      <c r="I702" s="59"/>
      <c r="J702" s="59"/>
      <c r="K702" s="59"/>
    </row>
    <row r="703" spans="1:18" ht="33.75" customHeight="1">
      <c r="A703" s="7">
        <v>9</v>
      </c>
      <c r="B703" s="30" t="s">
        <v>438</v>
      </c>
      <c r="C703" s="30"/>
      <c r="D703" s="31" t="s">
        <v>439</v>
      </c>
      <c r="E703" s="32"/>
      <c r="F703" s="32"/>
      <c r="G703" s="33" t="s">
        <v>13</v>
      </c>
      <c r="H703" s="34">
        <v>3</v>
      </c>
      <c r="I703" s="35"/>
      <c r="J703" s="36"/>
      <c r="K703" s="37">
        <f>IF(AND(H703= "",I703= ""), 0, ROUND(ROUND(J703, 2) * ROUND(IF(I703="",H703,I703),  0), 2))</f>
        <v/>
      </c>
      <c r="L703" s="7"/>
      <c r="N703" s="38">
        <v>0.2</v>
      </c>
      <c r="R703" s="7">
        <v>9337</v>
      </c>
    </row>
    <row r="704" spans="1:18" hidden="1">
      <c r="A704" s="7" t="s">
        <v>52</v>
      </c>
    </row>
    <row r="705" spans="1:18" hidden="1">
      <c r="A705" s="7" t="s">
        <v>280</v>
      </c>
    </row>
    <row r="706" spans="1:18">
      <c r="A706" s="7">
        <v>6</v>
      </c>
      <c r="B706" s="27" t="s">
        <v>440</v>
      </c>
      <c r="C706" s="27" t="s">
        <v>441</v>
      </c>
      <c r="D706" s="58" t="s">
        <v>442</v>
      </c>
      <c r="E706" s="58"/>
      <c r="F706" s="58"/>
      <c r="G706" s="58"/>
      <c r="H706" s="58"/>
      <c r="I706" s="58"/>
      <c r="J706" s="58"/>
      <c r="K706" s="58"/>
      <c r="L706" s="7"/>
    </row>
    <row r="707" spans="1:18" hidden="1">
      <c r="A707" s="7" t="s">
        <v>273</v>
      </c>
    </row>
    <row r="708" spans="1:18" hidden="1">
      <c r="A708" s="7" t="s">
        <v>273</v>
      </c>
    </row>
    <row r="709" spans="1:18" hidden="1">
      <c r="A709" s="57" t="s">
        <v>274</v>
      </c>
    </row>
    <row r="710" spans="1:18">
      <c r="A710" s="7" t="s">
        <v>275</v>
      </c>
      <c r="B710" s="59"/>
      <c r="C710" s="59"/>
      <c r="D710" s="59" t="s">
        <v>443</v>
      </c>
      <c r="E710" s="59"/>
      <c r="F710" s="59"/>
      <c r="G710" s="59"/>
      <c r="H710" s="59"/>
      <c r="I710" s="59"/>
      <c r="J710" s="59"/>
      <c r="K710" s="59"/>
    </row>
    <row r="711" spans="1:18">
      <c r="A711" s="7">
        <v>9</v>
      </c>
      <c r="B711" s="30" t="s">
        <v>444</v>
      </c>
      <c r="C711" s="30" t="s">
        <v>445</v>
      </c>
      <c r="D711" s="31" t="s">
        <v>446</v>
      </c>
      <c r="E711" s="32"/>
      <c r="F711" s="32"/>
      <c r="G711" s="33" t="s">
        <v>13</v>
      </c>
      <c r="H711" s="34">
        <v>3</v>
      </c>
      <c r="I711" s="35"/>
      <c r="J711" s="36"/>
      <c r="K711" s="37">
        <f>IF(AND(H711= "",I711= ""), 0, ROUND(ROUND(J711, 2) * ROUND(IF(I711="",H711,I711),  0), 2))</f>
        <v/>
      </c>
      <c r="L711" s="7"/>
      <c r="N711" s="38">
        <v>0.2</v>
      </c>
      <c r="R711" s="7">
        <v>9337</v>
      </c>
    </row>
    <row r="712" spans="1:18" hidden="1">
      <c r="A712" s="7" t="s">
        <v>52</v>
      </c>
    </row>
    <row r="713" spans="1:18" hidden="1">
      <c r="A713" s="7" t="s">
        <v>273</v>
      </c>
    </row>
    <row r="714" spans="1:18">
      <c r="A714" s="7">
        <v>9</v>
      </c>
      <c r="B714" s="30" t="s">
        <v>447</v>
      </c>
      <c r="C714" s="30" t="s">
        <v>448</v>
      </c>
      <c r="D714" s="31" t="s">
        <v>449</v>
      </c>
      <c r="E714" s="32"/>
      <c r="F714" s="32"/>
      <c r="G714" s="33" t="s">
        <v>13</v>
      </c>
      <c r="H714" s="34">
        <v>3</v>
      </c>
      <c r="I714" s="35"/>
      <c r="J714" s="36"/>
      <c r="K714" s="37">
        <f>IF(AND(H714= "",I714= ""), 0, ROUND(ROUND(J714, 2) * ROUND(IF(I714="",H714,I714),  0), 2))</f>
        <v/>
      </c>
      <c r="L714" s="7"/>
      <c r="N714" s="38">
        <v>0.2</v>
      </c>
      <c r="R714" s="7">
        <v>9337</v>
      </c>
    </row>
    <row r="715" spans="1:18" hidden="1">
      <c r="A715" s="7" t="s">
        <v>52</v>
      </c>
    </row>
    <row r="716" spans="1:18" hidden="1">
      <c r="A716" s="7" t="s">
        <v>280</v>
      </c>
    </row>
    <row r="717" spans="1:18" hidden="1">
      <c r="A717" s="7" t="s">
        <v>86</v>
      </c>
    </row>
    <row r="718" spans="1:18">
      <c r="A718" s="7" t="s">
        <v>56</v>
      </c>
      <c r="B718" s="32"/>
      <c r="C718" s="32"/>
      <c r="D718" s="32"/>
      <c r="E718" s="32"/>
      <c r="F718" s="32"/>
      <c r="G718" s="32"/>
      <c r="H718" s="32"/>
      <c r="I718" s="32"/>
      <c r="J718" s="32"/>
      <c r="K718" s="32"/>
    </row>
    <row r="719" spans="1:18">
      <c r="B719" s="32"/>
      <c r="C719" s="32"/>
      <c r="D719" s="39" t="s">
        <v>320</v>
      </c>
      <c r="E719" s="40"/>
      <c r="F719" s="40"/>
      <c r="G719" s="41"/>
      <c r="H719" s="41"/>
      <c r="I719" s="41"/>
      <c r="J719" s="41"/>
      <c r="K719" s="42"/>
    </row>
    <row r="720" spans="1:18">
      <c r="B720" s="32"/>
      <c r="C720" s="32"/>
      <c r="D720" s="43"/>
      <c r="E720" s="7"/>
      <c r="F720" s="7"/>
      <c r="G720" s="7"/>
      <c r="H720" s="7"/>
      <c r="I720" s="7"/>
      <c r="J720" s="7"/>
      <c r="K720" s="8"/>
    </row>
    <row r="721" spans="1:18">
      <c r="B721" s="32"/>
      <c r="C721" s="32"/>
      <c r="D721" s="44" t="s">
        <v>57</v>
      </c>
      <c r="E721" s="45"/>
      <c r="F721" s="45"/>
      <c r="G721" s="46">
        <f>SUMIF(L505:L718, IF(L504="","",L504), K505:K718)</f>
        <v/>
      </c>
      <c r="H721" s="46"/>
      <c r="I721" s="46"/>
      <c r="J721" s="46"/>
      <c r="K721" s="47"/>
    </row>
    <row r="722" spans="1:18" hidden="1">
      <c r="B722" s="32"/>
      <c r="C722" s="32"/>
      <c r="D722" s="48" t="s">
        <v>58</v>
      </c>
      <c r="E722" s="49"/>
      <c r="F722" s="49"/>
      <c r="G722" s="50">
        <f>ROUND(SUMIF(L505:L718, IF(L504="","",L504), K505:K718) * 0.2, 2)</f>
        <v/>
      </c>
      <c r="H722" s="50"/>
      <c r="I722" s="50"/>
      <c r="J722" s="50"/>
      <c r="K722" s="51"/>
    </row>
    <row r="723" spans="1:18" hidden="1">
      <c r="B723" s="32"/>
      <c r="C723" s="32"/>
      <c r="D723" s="44" t="s">
        <v>59</v>
      </c>
      <c r="E723" s="45"/>
      <c r="F723" s="45"/>
      <c r="G723" s="46">
        <f>SUM(G721:G722)</f>
        <v/>
      </c>
      <c r="H723" s="46"/>
      <c r="I723" s="46"/>
      <c r="J723" s="46"/>
      <c r="K723" s="47"/>
    </row>
    <row r="724" spans="1:18" ht="30" customHeight="1">
      <c r="A724" s="7">
        <v>4</v>
      </c>
      <c r="B724" s="27" t="s">
        <v>450</v>
      </c>
      <c r="C724" s="27" t="s">
        <v>451</v>
      </c>
      <c r="D724" s="29" t="s">
        <v>452</v>
      </c>
      <c r="E724" s="29"/>
      <c r="F724" s="29"/>
      <c r="G724" s="29"/>
      <c r="H724" s="29"/>
      <c r="I724" s="29"/>
      <c r="J724" s="29"/>
      <c r="K724" s="29"/>
      <c r="L724" s="7"/>
    </row>
    <row r="725" spans="1:18">
      <c r="A725" s="7">
        <v>5</v>
      </c>
      <c r="B725" s="27" t="s">
        <v>453</v>
      </c>
      <c r="C725" s="27" t="s">
        <v>454</v>
      </c>
      <c r="D725" s="56" t="s">
        <v>455</v>
      </c>
      <c r="E725" s="56"/>
      <c r="F725" s="56"/>
      <c r="G725" s="56"/>
      <c r="H725" s="56"/>
      <c r="I725" s="56"/>
      <c r="J725" s="56"/>
      <c r="K725" s="56"/>
      <c r="L725" s="7"/>
    </row>
    <row r="726" spans="1:18" hidden="1">
      <c r="A726" s="7" t="s">
        <v>81</v>
      </c>
    </row>
    <row r="727" spans="1:18" ht="22.5" customHeight="1">
      <c r="A727" s="7">
        <v>9</v>
      </c>
      <c r="B727" s="30" t="s">
        <v>456</v>
      </c>
      <c r="C727" s="30" t="s">
        <v>457</v>
      </c>
      <c r="D727" s="31" t="s">
        <v>458</v>
      </c>
      <c r="E727" s="32"/>
      <c r="F727" s="32"/>
      <c r="G727" s="33" t="s">
        <v>51</v>
      </c>
      <c r="H727" s="34">
        <v>1</v>
      </c>
      <c r="I727" s="35"/>
      <c r="J727" s="36"/>
      <c r="K727" s="37">
        <f>IF(AND(H727= "",I727= ""), 0, ROUND(ROUND(J727, 2) * ROUND(IF(I727="",H727,I727),  0), 2))</f>
        <v/>
      </c>
      <c r="L727" s="7"/>
      <c r="N727" s="38">
        <v>0.2</v>
      </c>
      <c r="R727" s="7">
        <v>9337</v>
      </c>
    </row>
    <row r="728" spans="1:18" hidden="1">
      <c r="A728" s="7" t="s">
        <v>52</v>
      </c>
    </row>
    <row r="729" spans="1:18" ht="22.5" customHeight="1">
      <c r="A729" s="7">
        <v>9</v>
      </c>
      <c r="B729" s="30" t="s">
        <v>459</v>
      </c>
      <c r="C729" s="30"/>
      <c r="D729" s="31" t="s">
        <v>460</v>
      </c>
      <c r="E729" s="32"/>
      <c r="F729" s="32"/>
      <c r="G729" s="33" t="s">
        <v>51</v>
      </c>
      <c r="H729" s="34">
        <v>1</v>
      </c>
      <c r="I729" s="35"/>
      <c r="J729" s="36"/>
      <c r="K729" s="37">
        <f>IF(AND(H729= "",I729= ""), 0, ROUND(ROUND(J729, 2) * ROUND(IF(I729="",H729,I729),  0), 2))</f>
        <v/>
      </c>
      <c r="L729" s="7"/>
      <c r="N729" s="38">
        <v>0.2</v>
      </c>
      <c r="R729" s="7">
        <v>9337</v>
      </c>
    </row>
    <row r="730" spans="1:18" hidden="1">
      <c r="A730" s="7" t="s">
        <v>52</v>
      </c>
    </row>
    <row r="731" spans="1:18" hidden="1">
      <c r="A731" s="7" t="s">
        <v>86</v>
      </c>
    </row>
    <row r="732" spans="1:18">
      <c r="A732" s="7">
        <v>5</v>
      </c>
      <c r="B732" s="27" t="s">
        <v>461</v>
      </c>
      <c r="C732" s="27" t="s">
        <v>462</v>
      </c>
      <c r="D732" s="56" t="s">
        <v>463</v>
      </c>
      <c r="E732" s="56"/>
      <c r="F732" s="56"/>
      <c r="G732" s="56"/>
      <c r="H732" s="56"/>
      <c r="I732" s="56"/>
      <c r="J732" s="56"/>
      <c r="K732" s="56"/>
      <c r="L732" s="7"/>
    </row>
    <row r="733" spans="1:18" hidden="1">
      <c r="A733" s="7" t="s">
        <v>81</v>
      </c>
    </row>
    <row r="734" spans="1:18" hidden="1">
      <c r="A734" s="7" t="s">
        <v>81</v>
      </c>
    </row>
    <row r="735" spans="1:18" ht="22.5" customHeight="1">
      <c r="A735" s="7">
        <v>9</v>
      </c>
      <c r="B735" s="30" t="s">
        <v>464</v>
      </c>
      <c r="C735" s="30" t="s">
        <v>465</v>
      </c>
      <c r="D735" s="31" t="s">
        <v>466</v>
      </c>
      <c r="E735" s="32"/>
      <c r="F735" s="32"/>
      <c r="G735" s="33" t="s">
        <v>13</v>
      </c>
      <c r="H735" s="34">
        <v>1</v>
      </c>
      <c r="I735" s="35"/>
      <c r="J735" s="36"/>
      <c r="K735" s="37">
        <f>IF(AND(H735= "",I735= ""), 0, ROUND(ROUND(J735, 2) * ROUND(IF(I735="",H735,I735),  0), 2))</f>
        <v/>
      </c>
      <c r="L735" s="7"/>
      <c r="N735" s="38">
        <v>0.2</v>
      </c>
      <c r="R735" s="7">
        <v>9337</v>
      </c>
    </row>
    <row r="736" spans="1:18" hidden="1">
      <c r="A736" s="7" t="s">
        <v>52</v>
      </c>
    </row>
    <row r="737" spans="1:18" hidden="1">
      <c r="A737" s="7" t="s">
        <v>81</v>
      </c>
    </row>
    <row r="738" spans="1:18" hidden="1">
      <c r="A738" s="7" t="s">
        <v>86</v>
      </c>
    </row>
    <row r="739" spans="1:18">
      <c r="A739" s="7">
        <v>5</v>
      </c>
      <c r="B739" s="27" t="s">
        <v>467</v>
      </c>
      <c r="C739" s="27"/>
      <c r="D739" s="56" t="s">
        <v>468</v>
      </c>
      <c r="E739" s="56"/>
      <c r="F739" s="56"/>
      <c r="G739" s="56"/>
      <c r="H739" s="56"/>
      <c r="I739" s="56"/>
      <c r="J739" s="56"/>
      <c r="K739" s="56"/>
      <c r="L739" s="7"/>
    </row>
    <row r="740" spans="1:18" hidden="1">
      <c r="A740" s="7" t="s">
        <v>81</v>
      </c>
    </row>
    <row r="741" spans="1:18" hidden="1">
      <c r="A741" s="7" t="s">
        <v>81</v>
      </c>
    </row>
    <row r="742" spans="1:18" hidden="1">
      <c r="A742" s="7" t="s">
        <v>81</v>
      </c>
    </row>
    <row r="743" spans="1:18" hidden="1">
      <c r="A743" s="7" t="s">
        <v>81</v>
      </c>
    </row>
    <row r="744" spans="1:18" hidden="1">
      <c r="A744" s="7" t="s">
        <v>81</v>
      </c>
    </row>
    <row r="745" spans="1:18" hidden="1">
      <c r="A745" s="7" t="s">
        <v>81</v>
      </c>
    </row>
    <row r="746" spans="1:18" hidden="1">
      <c r="A746" s="7" t="s">
        <v>86</v>
      </c>
    </row>
    <row r="747" spans="1:18">
      <c r="A747" s="7">
        <v>5</v>
      </c>
      <c r="B747" s="27" t="s">
        <v>469</v>
      </c>
      <c r="C747" s="27"/>
      <c r="D747" s="56" t="s">
        <v>470</v>
      </c>
      <c r="E747" s="56"/>
      <c r="F747" s="56"/>
      <c r="G747" s="56"/>
      <c r="H747" s="56"/>
      <c r="I747" s="56"/>
      <c r="J747" s="56"/>
      <c r="K747" s="56"/>
      <c r="L747" s="7"/>
    </row>
    <row r="748" spans="1:18" hidden="1">
      <c r="A748" s="7" t="s">
        <v>81</v>
      </c>
    </row>
    <row r="749" spans="1:18" ht="33.75" customHeight="1">
      <c r="A749" s="7">
        <v>9</v>
      </c>
      <c r="B749" s="30" t="s">
        <v>471</v>
      </c>
      <c r="C749" s="30"/>
      <c r="D749" s="31" t="s">
        <v>472</v>
      </c>
      <c r="E749" s="32"/>
      <c r="F749" s="32"/>
      <c r="G749" s="33" t="s">
        <v>51</v>
      </c>
      <c r="H749" s="34">
        <v>1</v>
      </c>
      <c r="I749" s="35"/>
      <c r="J749" s="36"/>
      <c r="K749" s="37">
        <f>IF(AND(H749= "",I749= ""), 0, ROUND(ROUND(J749, 2) * ROUND(IF(I749="",H749,I749),  0), 2))</f>
        <v/>
      </c>
      <c r="L749" s="7"/>
      <c r="N749" s="38">
        <v>0.2</v>
      </c>
      <c r="R749" s="7">
        <v>9337</v>
      </c>
    </row>
    <row r="750" spans="1:18" hidden="1">
      <c r="A750" s="7" t="s">
        <v>52</v>
      </c>
    </row>
    <row r="751" spans="1:18" hidden="1">
      <c r="A751" s="7" t="s">
        <v>86</v>
      </c>
    </row>
    <row r="752" spans="1:18" ht="25.5" customHeight="1">
      <c r="A752" s="7">
        <v>5</v>
      </c>
      <c r="B752" s="27" t="s">
        <v>473</v>
      </c>
      <c r="C752" s="27"/>
      <c r="D752" s="56" t="s">
        <v>474</v>
      </c>
      <c r="E752" s="56"/>
      <c r="F752" s="56"/>
      <c r="G752" s="56"/>
      <c r="H752" s="56"/>
      <c r="I752" s="56"/>
      <c r="J752" s="56"/>
      <c r="K752" s="56"/>
      <c r="L752" s="7"/>
    </row>
    <row r="753" spans="1:18" hidden="1">
      <c r="A753" s="7" t="s">
        <v>81</v>
      </c>
    </row>
    <row r="754" spans="1:18" hidden="1">
      <c r="A754" s="7" t="s">
        <v>81</v>
      </c>
    </row>
    <row r="755" spans="1:18" hidden="1">
      <c r="A755" s="7" t="s">
        <v>475</v>
      </c>
    </row>
    <row r="756" spans="1:18" hidden="1">
      <c r="A756" s="57" t="s">
        <v>148</v>
      </c>
    </row>
    <row r="757" spans="1:18" ht="33.75" customHeight="1">
      <c r="A757" s="7">
        <v>9</v>
      </c>
      <c r="B757" s="30" t="s">
        <v>476</v>
      </c>
      <c r="C757" s="30"/>
      <c r="D757" s="31" t="s">
        <v>477</v>
      </c>
      <c r="E757" s="32"/>
      <c r="F757" s="32"/>
      <c r="G757" s="33" t="s">
        <v>13</v>
      </c>
      <c r="H757" s="34">
        <v>2</v>
      </c>
      <c r="I757" s="35"/>
      <c r="J757" s="36"/>
      <c r="K757" s="37">
        <f>IF(AND(H757= "",I757= ""), 0, ROUND(ROUND(J757, 2) * ROUND(IF(I757="",H757,I757),  0), 2))</f>
        <v/>
      </c>
      <c r="L757" s="7"/>
      <c r="N757" s="38">
        <v>0.2</v>
      </c>
      <c r="R757" s="7">
        <v>9337</v>
      </c>
    </row>
    <row r="758" spans="1:18" hidden="1">
      <c r="A758" s="7" t="s">
        <v>52</v>
      </c>
    </row>
    <row r="759" spans="1:18" hidden="1">
      <c r="A759" s="7" t="s">
        <v>81</v>
      </c>
    </row>
    <row r="760" spans="1:18" hidden="1">
      <c r="A760" s="7" t="s">
        <v>81</v>
      </c>
    </row>
    <row r="761" spans="1:18" hidden="1">
      <c r="A761" s="7" t="s">
        <v>81</v>
      </c>
    </row>
    <row r="762" spans="1:18" hidden="1">
      <c r="A762" s="7" t="s">
        <v>81</v>
      </c>
    </row>
    <row r="763" spans="1:18" hidden="1">
      <c r="A763" s="7" t="s">
        <v>81</v>
      </c>
    </row>
    <row r="764" spans="1:18" hidden="1">
      <c r="A764" s="7" t="s">
        <v>81</v>
      </c>
    </row>
    <row r="765" spans="1:18" hidden="1">
      <c r="A765" s="7" t="s">
        <v>81</v>
      </c>
    </row>
    <row r="766" spans="1:18" ht="33.75" customHeight="1">
      <c r="A766" s="7">
        <v>9</v>
      </c>
      <c r="B766" s="30" t="s">
        <v>478</v>
      </c>
      <c r="C766" s="30"/>
      <c r="D766" s="31" t="s">
        <v>479</v>
      </c>
      <c r="E766" s="32"/>
      <c r="F766" s="32"/>
      <c r="G766" s="33" t="s">
        <v>51</v>
      </c>
      <c r="H766" s="34">
        <v>1</v>
      </c>
      <c r="I766" s="35"/>
      <c r="J766" s="36"/>
      <c r="K766" s="37">
        <f>IF(AND(H766= "",I766= ""), 0, ROUND(ROUND(J766, 2) * ROUND(IF(I766="",H766,I766),  0), 2))</f>
        <v/>
      </c>
      <c r="L766" s="7"/>
      <c r="N766" s="38">
        <v>0.2</v>
      </c>
      <c r="R766" s="7">
        <v>9337</v>
      </c>
    </row>
    <row r="767" spans="1:18" hidden="1">
      <c r="A767" s="7" t="s">
        <v>52</v>
      </c>
    </row>
    <row r="768" spans="1:18" hidden="1">
      <c r="A768" s="7" t="s">
        <v>86</v>
      </c>
    </row>
    <row r="769" spans="1:18">
      <c r="A769" s="7">
        <v>5</v>
      </c>
      <c r="B769" s="27" t="s">
        <v>480</v>
      </c>
      <c r="C769" s="27"/>
      <c r="D769" s="56" t="s">
        <v>481</v>
      </c>
      <c r="E769" s="56"/>
      <c r="F769" s="56"/>
      <c r="G769" s="56"/>
      <c r="H769" s="56"/>
      <c r="I769" s="56"/>
      <c r="J769" s="56"/>
      <c r="K769" s="56"/>
      <c r="L769" s="7"/>
    </row>
    <row r="770" spans="1:18" hidden="1">
      <c r="A770" s="7" t="s">
        <v>81</v>
      </c>
    </row>
    <row r="771" spans="1:18" hidden="1">
      <c r="A771" s="7" t="s">
        <v>81</v>
      </c>
    </row>
    <row r="772" spans="1:18" hidden="1">
      <c r="A772" s="7" t="s">
        <v>81</v>
      </c>
    </row>
    <row r="773" spans="1:18" hidden="1">
      <c r="A773" s="7" t="s">
        <v>81</v>
      </c>
    </row>
    <row r="774" spans="1:18" hidden="1">
      <c r="A774" s="7" t="s">
        <v>81</v>
      </c>
    </row>
    <row r="775" spans="1:18" hidden="1">
      <c r="A775" s="57" t="s">
        <v>148</v>
      </c>
    </row>
    <row r="776" spans="1:18" ht="22.5" customHeight="1">
      <c r="A776" s="7">
        <v>9</v>
      </c>
      <c r="B776" s="30" t="s">
        <v>482</v>
      </c>
      <c r="C776" s="30"/>
      <c r="D776" s="31" t="s">
        <v>483</v>
      </c>
      <c r="E776" s="32"/>
      <c r="F776" s="32"/>
      <c r="G776" s="33" t="s">
        <v>13</v>
      </c>
      <c r="H776" s="34">
        <v>2</v>
      </c>
      <c r="I776" s="35"/>
      <c r="J776" s="36"/>
      <c r="K776" s="37">
        <f>IF(AND(H776= "",I776= ""), 0, ROUND(ROUND(J776, 2) * ROUND(IF(I776="",H776,I776),  0), 2))</f>
        <v/>
      </c>
      <c r="L776" s="7"/>
      <c r="N776" s="38">
        <v>0.2</v>
      </c>
      <c r="R776" s="7">
        <v>9337</v>
      </c>
    </row>
    <row r="777" spans="1:18" hidden="1">
      <c r="A777" s="7" t="s">
        <v>52</v>
      </c>
    </row>
    <row r="778" spans="1:18" hidden="1">
      <c r="A778" s="7" t="s">
        <v>81</v>
      </c>
    </row>
    <row r="779" spans="1:18" hidden="1">
      <c r="A779" s="7" t="s">
        <v>81</v>
      </c>
    </row>
    <row r="780" spans="1:18" hidden="1">
      <c r="A780" s="7" t="s">
        <v>81</v>
      </c>
    </row>
    <row r="781" spans="1:18" hidden="1">
      <c r="A781" s="7" t="s">
        <v>81</v>
      </c>
    </row>
    <row r="782" spans="1:18" hidden="1">
      <c r="A782" s="7" t="s">
        <v>81</v>
      </c>
    </row>
    <row r="783" spans="1:18" hidden="1">
      <c r="A783" s="7" t="s">
        <v>81</v>
      </c>
    </row>
    <row r="784" spans="1:18" hidden="1">
      <c r="A784" s="7" t="s">
        <v>81</v>
      </c>
    </row>
    <row r="785" spans="1:18" ht="22.5" customHeight="1">
      <c r="A785" s="7">
        <v>9</v>
      </c>
      <c r="B785" s="30" t="s">
        <v>484</v>
      </c>
      <c r="C785" s="30"/>
      <c r="D785" s="31" t="s">
        <v>485</v>
      </c>
      <c r="E785" s="32"/>
      <c r="F785" s="32"/>
      <c r="G785" s="33" t="s">
        <v>51</v>
      </c>
      <c r="H785" s="34">
        <v>2</v>
      </c>
      <c r="I785" s="35"/>
      <c r="J785" s="36"/>
      <c r="K785" s="37">
        <f>IF(AND(H785= "",I785= ""), 0, ROUND(ROUND(J785, 2) * ROUND(IF(I785="",H785,I785),  0), 2))</f>
        <v/>
      </c>
      <c r="L785" s="7"/>
      <c r="N785" s="38">
        <v>0.2</v>
      </c>
      <c r="R785" s="7">
        <v>9337</v>
      </c>
    </row>
    <row r="786" spans="1:18" hidden="1">
      <c r="A786" s="7" t="s">
        <v>52</v>
      </c>
    </row>
    <row r="787" spans="1:18" hidden="1">
      <c r="A787" s="7" t="s">
        <v>86</v>
      </c>
    </row>
    <row r="788" spans="1:18">
      <c r="A788" s="7" t="s">
        <v>56</v>
      </c>
      <c r="B788" s="32"/>
      <c r="C788" s="32"/>
      <c r="D788" s="32"/>
      <c r="E788" s="32"/>
      <c r="F788" s="32"/>
      <c r="G788" s="32"/>
      <c r="H788" s="32"/>
      <c r="I788" s="32"/>
      <c r="J788" s="32"/>
      <c r="K788" s="32"/>
    </row>
    <row r="789" spans="1:18" ht="25.5" customHeight="1">
      <c r="B789" s="32"/>
      <c r="C789" s="32"/>
      <c r="D789" s="39" t="s">
        <v>452</v>
      </c>
      <c r="E789" s="40"/>
      <c r="F789" s="40"/>
      <c r="G789" s="41"/>
      <c r="H789" s="41"/>
      <c r="I789" s="41"/>
      <c r="J789" s="41"/>
      <c r="K789" s="42"/>
    </row>
    <row r="790" spans="1:18">
      <c r="B790" s="32"/>
      <c r="C790" s="32"/>
      <c r="D790" s="43"/>
      <c r="E790" s="7"/>
      <c r="F790" s="7"/>
      <c r="G790" s="7"/>
      <c r="H790" s="7"/>
      <c r="I790" s="7"/>
      <c r="J790" s="7"/>
      <c r="K790" s="8"/>
    </row>
    <row r="791" spans="1:18">
      <c r="B791" s="32"/>
      <c r="C791" s="32"/>
      <c r="D791" s="44" t="s">
        <v>57</v>
      </c>
      <c r="E791" s="45"/>
      <c r="F791" s="45"/>
      <c r="G791" s="46">
        <f>SUMIF(L725:L788, IF(L724="","",L724), K725:K788)</f>
        <v/>
      </c>
      <c r="H791" s="46"/>
      <c r="I791" s="46"/>
      <c r="J791" s="46"/>
      <c r="K791" s="47"/>
    </row>
    <row r="792" spans="1:18" hidden="1">
      <c r="B792" s="32"/>
      <c r="C792" s="32"/>
      <c r="D792" s="48" t="s">
        <v>58</v>
      </c>
      <c r="E792" s="49"/>
      <c r="F792" s="49"/>
      <c r="G792" s="50">
        <f>ROUND(SUMIF(L725:L788, IF(L724="","",L724), K725:K788) * 0.2, 2)</f>
        <v/>
      </c>
      <c r="H792" s="50"/>
      <c r="I792" s="50"/>
      <c r="J792" s="50"/>
      <c r="K792" s="51"/>
    </row>
    <row r="793" spans="1:18" hidden="1">
      <c r="B793" s="32"/>
      <c r="C793" s="32"/>
      <c r="D793" s="44" t="s">
        <v>59</v>
      </c>
      <c r="E793" s="45"/>
      <c r="F793" s="45"/>
      <c r="G793" s="46">
        <f>SUM(G791:G792)</f>
        <v/>
      </c>
      <c r="H793" s="46"/>
      <c r="I793" s="46"/>
      <c r="J793" s="46"/>
      <c r="K793" s="47"/>
    </row>
    <row r="794" spans="1:18" ht="30" customHeight="1">
      <c r="A794" s="7">
        <v>4</v>
      </c>
      <c r="B794" s="27" t="s">
        <v>486</v>
      </c>
      <c r="C794" s="27" t="s">
        <v>487</v>
      </c>
      <c r="D794" s="29" t="s">
        <v>488</v>
      </c>
      <c r="E794" s="29"/>
      <c r="F794" s="29"/>
      <c r="G794" s="29"/>
      <c r="H794" s="29"/>
      <c r="I794" s="29"/>
      <c r="J794" s="29"/>
      <c r="K794" s="29"/>
      <c r="L794" s="7"/>
    </row>
    <row r="795" spans="1:18" hidden="1">
      <c r="A795" s="7" t="s">
        <v>47</v>
      </c>
    </row>
    <row r="796" spans="1:18" hidden="1">
      <c r="A796" s="7" t="s">
        <v>47</v>
      </c>
    </row>
    <row r="797" spans="1:18" hidden="1">
      <c r="A797" s="7" t="s">
        <v>47</v>
      </c>
    </row>
    <row r="798" spans="1:18" hidden="1">
      <c r="A798" s="7" t="s">
        <v>47</v>
      </c>
    </row>
    <row r="799" spans="1:18" hidden="1">
      <c r="A799" s="7" t="s">
        <v>47</v>
      </c>
    </row>
    <row r="800" spans="1:18" hidden="1">
      <c r="A800" s="7" t="s">
        <v>47</v>
      </c>
    </row>
    <row r="801" spans="1:18" hidden="1">
      <c r="A801" s="7" t="s">
        <v>47</v>
      </c>
    </row>
    <row r="802" spans="1:18" hidden="1">
      <c r="A802" s="7" t="s">
        <v>47</v>
      </c>
    </row>
    <row r="803" spans="1:18" hidden="1">
      <c r="A803" s="7" t="s">
        <v>47</v>
      </c>
    </row>
    <row r="804" spans="1:18" hidden="1">
      <c r="A804" s="7" t="s">
        <v>47</v>
      </c>
    </row>
    <row r="805" spans="1:18" hidden="1">
      <c r="A805" s="7" t="s">
        <v>47</v>
      </c>
    </row>
    <row r="806" spans="1:18" hidden="1">
      <c r="A806" s="7" t="s">
        <v>47</v>
      </c>
    </row>
    <row r="807" spans="1:18" hidden="1">
      <c r="A807" s="7" t="s">
        <v>47</v>
      </c>
    </row>
    <row r="808" spans="1:18" hidden="1">
      <c r="A808" s="7" t="s">
        <v>47</v>
      </c>
    </row>
    <row r="809" spans="1:18">
      <c r="A809" s="7">
        <v>5</v>
      </c>
      <c r="B809" s="27" t="s">
        <v>489</v>
      </c>
      <c r="C809" s="27" t="s">
        <v>490</v>
      </c>
      <c r="D809" s="56" t="s">
        <v>491</v>
      </c>
      <c r="E809" s="56"/>
      <c r="F809" s="56"/>
      <c r="G809" s="56"/>
      <c r="H809" s="56"/>
      <c r="I809" s="56"/>
      <c r="J809" s="56"/>
      <c r="K809" s="56"/>
      <c r="L809" s="7"/>
    </row>
    <row r="810" spans="1:18" hidden="1">
      <c r="A810" s="7" t="s">
        <v>81</v>
      </c>
    </row>
    <row r="811" spans="1:18" hidden="1">
      <c r="A811" s="7" t="s">
        <v>81</v>
      </c>
    </row>
    <row r="812" spans="1:18" hidden="1">
      <c r="A812" s="7" t="s">
        <v>81</v>
      </c>
    </row>
    <row r="813" spans="1:18" hidden="1">
      <c r="A813" s="7" t="s">
        <v>81</v>
      </c>
    </row>
    <row r="814" spans="1:18" hidden="1">
      <c r="A814" s="7" t="s">
        <v>81</v>
      </c>
    </row>
    <row r="815" spans="1:18" ht="22.5" customHeight="1">
      <c r="A815" s="7">
        <v>9</v>
      </c>
      <c r="B815" s="30" t="s">
        <v>492</v>
      </c>
      <c r="C815" s="30" t="s">
        <v>493</v>
      </c>
      <c r="D815" s="31" t="s">
        <v>494</v>
      </c>
      <c r="E815" s="32"/>
      <c r="F815" s="32"/>
      <c r="G815" s="33" t="s">
        <v>136</v>
      </c>
      <c r="H815" s="52">
        <v>6000</v>
      </c>
      <c r="I815" s="53"/>
      <c r="J815" s="36"/>
      <c r="K815" s="37">
        <f>IF(AND(H815= "",I815= ""), 0, ROUND(ROUND(J815, 2) * ROUND(IF(I815="",H815,I815),  2), 2))</f>
        <v/>
      </c>
      <c r="L815" s="7"/>
      <c r="N815" s="38">
        <v>0.2</v>
      </c>
      <c r="R815" s="7">
        <v>9337</v>
      </c>
    </row>
    <row r="816" spans="1:18" hidden="1">
      <c r="A816" s="7" t="s">
        <v>52</v>
      </c>
    </row>
    <row r="817" spans="1:18" ht="22.5" customHeight="1">
      <c r="A817" s="7">
        <v>9</v>
      </c>
      <c r="B817" s="30" t="s">
        <v>495</v>
      </c>
      <c r="C817" s="30" t="s">
        <v>496</v>
      </c>
      <c r="D817" s="31" t="s">
        <v>497</v>
      </c>
      <c r="E817" s="32"/>
      <c r="F817" s="32"/>
      <c r="G817" s="33" t="s">
        <v>51</v>
      </c>
      <c r="H817" s="34">
        <v>1</v>
      </c>
      <c r="I817" s="35"/>
      <c r="J817" s="36"/>
      <c r="K817" s="37">
        <f>IF(AND(H817= "",I817= ""), 0, ROUND(ROUND(J817, 2) * ROUND(IF(I817="",H817,I817),  0), 2))</f>
        <v/>
      </c>
      <c r="L817" s="7"/>
      <c r="N817" s="38">
        <v>0.2</v>
      </c>
      <c r="R817" s="7">
        <v>9337</v>
      </c>
    </row>
    <row r="818" spans="1:18" hidden="1">
      <c r="A818" s="7" t="s">
        <v>52</v>
      </c>
    </row>
    <row r="819" spans="1:18" hidden="1">
      <c r="A819" s="7" t="s">
        <v>81</v>
      </c>
    </row>
    <row r="820" spans="1:18" hidden="1">
      <c r="A820" s="7" t="s">
        <v>86</v>
      </c>
    </row>
    <row r="821" spans="1:18">
      <c r="A821" s="7">
        <v>5</v>
      </c>
      <c r="B821" s="27" t="s">
        <v>498</v>
      </c>
      <c r="C821" s="27" t="s">
        <v>499</v>
      </c>
      <c r="D821" s="56" t="s">
        <v>500</v>
      </c>
      <c r="E821" s="56"/>
      <c r="F821" s="56"/>
      <c r="G821" s="56"/>
      <c r="H821" s="56"/>
      <c r="I821" s="56"/>
      <c r="J821" s="56"/>
      <c r="K821" s="56"/>
      <c r="L821" s="7"/>
    </row>
    <row r="822" spans="1:18" hidden="1">
      <c r="A822" s="7" t="s">
        <v>81</v>
      </c>
    </row>
    <row r="823" spans="1:18" hidden="1">
      <c r="A823" s="7" t="s">
        <v>81</v>
      </c>
    </row>
    <row r="824" spans="1:18" hidden="1">
      <c r="A824" s="7" t="s">
        <v>81</v>
      </c>
    </row>
    <row r="825" spans="1:18" hidden="1">
      <c r="A825" s="7" t="s">
        <v>81</v>
      </c>
    </row>
    <row r="826" spans="1:18" hidden="1">
      <c r="A826" s="7" t="s">
        <v>81</v>
      </c>
    </row>
    <row r="827" spans="1:18" ht="33.75" customHeight="1">
      <c r="A827" s="7">
        <v>9</v>
      </c>
      <c r="B827" s="30" t="s">
        <v>501</v>
      </c>
      <c r="C827" s="30" t="s">
        <v>502</v>
      </c>
      <c r="D827" s="31" t="s">
        <v>503</v>
      </c>
      <c r="E827" s="32"/>
      <c r="F827" s="32"/>
      <c r="G827" s="33" t="s">
        <v>75</v>
      </c>
      <c r="H827" s="54"/>
      <c r="I827" s="55"/>
      <c r="J827" s="36"/>
      <c r="K827" s="37">
        <f>IF(AND(H827= "",I827= ""), 0, ROUND(ROUND(J827, 2) * ROUND(IF(I827="",H827,I827),  3), 2))</f>
        <v/>
      </c>
      <c r="L827" s="7"/>
      <c r="N827" s="38">
        <v>0.2</v>
      </c>
      <c r="R827" s="7">
        <v>9337</v>
      </c>
    </row>
    <row r="828" spans="1:18" hidden="1">
      <c r="A828" s="7" t="s">
        <v>52</v>
      </c>
    </row>
    <row r="829" spans="1:18" hidden="1">
      <c r="A829" s="7" t="s">
        <v>86</v>
      </c>
    </row>
    <row r="830" spans="1:18" hidden="1">
      <c r="A830" s="7" t="s">
        <v>47</v>
      </c>
    </row>
    <row r="831" spans="1:18">
      <c r="A831" s="7">
        <v>5</v>
      </c>
      <c r="B831" s="27" t="s">
        <v>504</v>
      </c>
      <c r="C831" s="27" t="s">
        <v>505</v>
      </c>
      <c r="D831" s="56" t="s">
        <v>463</v>
      </c>
      <c r="E831" s="56"/>
      <c r="F831" s="56"/>
      <c r="G831" s="56"/>
      <c r="H831" s="56"/>
      <c r="I831" s="56"/>
      <c r="J831" s="56"/>
      <c r="K831" s="56"/>
      <c r="L831" s="7"/>
    </row>
    <row r="832" spans="1:18" hidden="1">
      <c r="A832" s="7" t="s">
        <v>81</v>
      </c>
    </row>
    <row r="833" spans="1:18" hidden="1">
      <c r="A833" s="7" t="s">
        <v>81</v>
      </c>
    </row>
    <row r="834" spans="1:18" hidden="1">
      <c r="A834" s="7" t="s">
        <v>81</v>
      </c>
    </row>
    <row r="835" spans="1:18" hidden="1">
      <c r="A835" s="7" t="s">
        <v>81</v>
      </c>
    </row>
    <row r="836" spans="1:18" hidden="1">
      <c r="A836" s="7" t="s">
        <v>81</v>
      </c>
    </row>
    <row r="837" spans="1:18" ht="22.5" customHeight="1">
      <c r="A837" s="7">
        <v>9</v>
      </c>
      <c r="B837" s="30" t="s">
        <v>506</v>
      </c>
      <c r="C837" s="30" t="s">
        <v>507</v>
      </c>
      <c r="D837" s="31" t="s">
        <v>508</v>
      </c>
      <c r="E837" s="32"/>
      <c r="F837" s="32"/>
      <c r="G837" s="33" t="s">
        <v>13</v>
      </c>
      <c r="H837" s="34">
        <v>1</v>
      </c>
      <c r="I837" s="35"/>
      <c r="J837" s="36"/>
      <c r="K837" s="37">
        <f>IF(AND(H837= "",I837= ""), 0, ROUND(ROUND(J837, 2) * ROUND(IF(I837="",H837,I837),  0), 2))</f>
        <v/>
      </c>
      <c r="L837" s="7"/>
      <c r="N837" s="38">
        <v>0.2</v>
      </c>
      <c r="R837" s="7">
        <v>9337</v>
      </c>
    </row>
    <row r="838" spans="1:18" hidden="1">
      <c r="A838" s="7" t="s">
        <v>52</v>
      </c>
    </row>
    <row r="839" spans="1:18" hidden="1">
      <c r="A839" s="7" t="s">
        <v>86</v>
      </c>
    </row>
    <row r="840" spans="1:18">
      <c r="A840" s="7">
        <v>5</v>
      </c>
      <c r="B840" s="27" t="s">
        <v>509</v>
      </c>
      <c r="C840" s="27" t="s">
        <v>510</v>
      </c>
      <c r="D840" s="56" t="s">
        <v>511</v>
      </c>
      <c r="E840" s="56"/>
      <c r="F840" s="56"/>
      <c r="G840" s="56"/>
      <c r="H840" s="56"/>
      <c r="I840" s="56"/>
      <c r="J840" s="56"/>
      <c r="K840" s="56"/>
      <c r="L840" s="7"/>
    </row>
    <row r="841" spans="1:18" hidden="1">
      <c r="A841" s="7" t="s">
        <v>81</v>
      </c>
    </row>
    <row r="842" spans="1:18" hidden="1">
      <c r="A842" s="7" t="s">
        <v>81</v>
      </c>
    </row>
    <row r="843" spans="1:18" hidden="1">
      <c r="A843" s="7" t="s">
        <v>81</v>
      </c>
    </row>
    <row r="844" spans="1:18" hidden="1">
      <c r="A844" s="7" t="s">
        <v>81</v>
      </c>
    </row>
    <row r="845" spans="1:18" hidden="1">
      <c r="A845" s="7" t="s">
        <v>81</v>
      </c>
    </row>
    <row r="846" spans="1:18" hidden="1">
      <c r="A846" s="7" t="s">
        <v>81</v>
      </c>
    </row>
    <row r="847" spans="1:18" hidden="1">
      <c r="A847" s="7" t="s">
        <v>81</v>
      </c>
    </row>
    <row r="848" spans="1:18" hidden="1">
      <c r="A848" s="7" t="s">
        <v>81</v>
      </c>
    </row>
    <row r="849" spans="1:18" hidden="1">
      <c r="A849" s="7" t="s">
        <v>81</v>
      </c>
    </row>
    <row r="850" spans="1:18" hidden="1">
      <c r="A850" s="7" t="s">
        <v>81</v>
      </c>
    </row>
    <row r="851" spans="1:18" hidden="1">
      <c r="A851" s="7" t="s">
        <v>86</v>
      </c>
    </row>
    <row r="852" spans="1:18" hidden="1">
      <c r="A852" s="7" t="s">
        <v>47</v>
      </c>
    </row>
    <row r="853" spans="1:18">
      <c r="A853" s="7">
        <v>9</v>
      </c>
      <c r="B853" s="30" t="s">
        <v>512</v>
      </c>
      <c r="C853" s="30"/>
      <c r="D853" s="31" t="s">
        <v>513</v>
      </c>
      <c r="E853" s="32"/>
      <c r="F853" s="32"/>
      <c r="G853" s="33" t="s">
        <v>51</v>
      </c>
      <c r="H853" s="34">
        <v>1</v>
      </c>
      <c r="I853" s="35"/>
      <c r="J853" s="36"/>
      <c r="K853" s="37">
        <f>IF(AND(H853= "",I853= ""), 0, ROUND(ROUND(J853, 2) * ROUND(IF(I853="",H853,I853),  0), 2))</f>
        <v/>
      </c>
      <c r="L853" s="7"/>
      <c r="N853" s="38">
        <v>0.2</v>
      </c>
      <c r="R853" s="7">
        <v>9337</v>
      </c>
    </row>
    <row r="854" spans="1:18" hidden="1">
      <c r="A854" s="7" t="s">
        <v>52</v>
      </c>
    </row>
    <row r="855" spans="1:18">
      <c r="A855" s="7" t="s">
        <v>56</v>
      </c>
      <c r="B855" s="32"/>
      <c r="C855" s="32"/>
      <c r="D855" s="32"/>
      <c r="E855" s="32"/>
      <c r="F855" s="32"/>
      <c r="G855" s="32"/>
      <c r="H855" s="32"/>
      <c r="I855" s="32"/>
      <c r="J855" s="32"/>
      <c r="K855" s="32"/>
    </row>
    <row r="856" spans="1:18">
      <c r="B856" s="32"/>
      <c r="C856" s="32"/>
      <c r="D856" s="39" t="s">
        <v>488</v>
      </c>
      <c r="E856" s="40"/>
      <c r="F856" s="40"/>
      <c r="G856" s="41"/>
      <c r="H856" s="41"/>
      <c r="I856" s="41"/>
      <c r="J856" s="41"/>
      <c r="K856" s="42"/>
    </row>
    <row r="857" spans="1:18">
      <c r="B857" s="32"/>
      <c r="C857" s="32"/>
      <c r="D857" s="43"/>
      <c r="E857" s="7"/>
      <c r="F857" s="7"/>
      <c r="G857" s="7"/>
      <c r="H857" s="7"/>
      <c r="I857" s="7"/>
      <c r="J857" s="7"/>
      <c r="K857" s="8"/>
    </row>
    <row r="858" spans="1:18">
      <c r="B858" s="32"/>
      <c r="C858" s="32"/>
      <c r="D858" s="44" t="s">
        <v>57</v>
      </c>
      <c r="E858" s="45"/>
      <c r="F858" s="45"/>
      <c r="G858" s="46">
        <f>SUMIF(L795:L855, IF(L794="","",L794), K795:K855)</f>
        <v/>
      </c>
      <c r="H858" s="46"/>
      <c r="I858" s="46"/>
      <c r="J858" s="46"/>
      <c r="K858" s="47"/>
    </row>
    <row r="859" spans="1:18" hidden="1">
      <c r="B859" s="32"/>
      <c r="C859" s="32"/>
      <c r="D859" s="48" t="s">
        <v>58</v>
      </c>
      <c r="E859" s="49"/>
      <c r="F859" s="49"/>
      <c r="G859" s="50">
        <f>ROUND(SUMIF(L795:L855, IF(L794="","",L794), K795:K855) * 0.2, 2)</f>
        <v/>
      </c>
      <c r="H859" s="50"/>
      <c r="I859" s="50"/>
      <c r="J859" s="50"/>
      <c r="K859" s="51"/>
    </row>
    <row r="860" spans="1:18" hidden="1">
      <c r="B860" s="32"/>
      <c r="C860" s="32"/>
      <c r="D860" s="44" t="s">
        <v>59</v>
      </c>
      <c r="E860" s="45"/>
      <c r="F860" s="45"/>
      <c r="G860" s="46">
        <f>SUM(G858:G859)</f>
        <v/>
      </c>
      <c r="H860" s="46"/>
      <c r="I860" s="46"/>
      <c r="J860" s="46"/>
      <c r="K860" s="47"/>
    </row>
    <row r="861" spans="1:18">
      <c r="A861" s="7">
        <v>4</v>
      </c>
      <c r="B861" s="27" t="s">
        <v>514</v>
      </c>
      <c r="C861" s="27" t="s">
        <v>515</v>
      </c>
      <c r="D861" s="29" t="s">
        <v>516</v>
      </c>
      <c r="E861" s="29"/>
      <c r="F861" s="29"/>
      <c r="G861" s="29"/>
      <c r="H861" s="29"/>
      <c r="I861" s="29"/>
      <c r="J861" s="29"/>
      <c r="K861" s="29"/>
      <c r="L861" s="7"/>
    </row>
    <row r="862" spans="1:18" hidden="1">
      <c r="A862" s="7" t="s">
        <v>47</v>
      </c>
    </row>
    <row r="863" spans="1:18" hidden="1">
      <c r="A863" s="7" t="s">
        <v>47</v>
      </c>
    </row>
    <row r="864" spans="1:18" hidden="1">
      <c r="A864" s="7" t="s">
        <v>47</v>
      </c>
    </row>
    <row r="865" spans="1:18" hidden="1">
      <c r="A865" s="7" t="s">
        <v>47</v>
      </c>
    </row>
    <row r="866" spans="1:18">
      <c r="A866" s="7">
        <v>5</v>
      </c>
      <c r="B866" s="27" t="s">
        <v>517</v>
      </c>
      <c r="C866" s="27" t="s">
        <v>518</v>
      </c>
      <c r="D866" s="56" t="s">
        <v>519</v>
      </c>
      <c r="E866" s="56"/>
      <c r="F866" s="56"/>
      <c r="G866" s="56"/>
      <c r="H866" s="56"/>
      <c r="I866" s="56"/>
      <c r="J866" s="56"/>
      <c r="K866" s="56"/>
      <c r="L866" s="7"/>
    </row>
    <row r="867" spans="1:18" hidden="1">
      <c r="A867" s="7" t="s">
        <v>81</v>
      </c>
    </row>
    <row r="868" spans="1:18" hidden="1">
      <c r="A868" s="57" t="s">
        <v>148</v>
      </c>
    </row>
    <row r="869" spans="1:18" hidden="1">
      <c r="A869" s="7" t="s">
        <v>81</v>
      </c>
    </row>
    <row r="870" spans="1:18" hidden="1">
      <c r="A870" s="57" t="s">
        <v>148</v>
      </c>
    </row>
    <row r="871" spans="1:18" ht="22.5" customHeight="1">
      <c r="A871" s="7">
        <v>9</v>
      </c>
      <c r="B871" s="30" t="s">
        <v>518</v>
      </c>
      <c r="C871" s="30" t="s">
        <v>520</v>
      </c>
      <c r="D871" s="31" t="s">
        <v>521</v>
      </c>
      <c r="E871" s="32"/>
      <c r="F871" s="32"/>
      <c r="G871" s="33" t="s">
        <v>13</v>
      </c>
      <c r="H871" s="34">
        <v>23</v>
      </c>
      <c r="I871" s="35"/>
      <c r="J871" s="36"/>
      <c r="K871" s="37">
        <f>IF(AND(H871= "",I871= ""), 0, ROUND(ROUND(J871, 2) * ROUND(IF(I871="",H871,I871),  0), 2))</f>
        <v/>
      </c>
      <c r="L871" s="7"/>
      <c r="N871" s="38">
        <v>0.2</v>
      </c>
      <c r="R871" s="7">
        <v>9337</v>
      </c>
    </row>
    <row r="872" spans="1:18" hidden="1">
      <c r="A872" s="7" t="s">
        <v>52</v>
      </c>
    </row>
    <row r="873" spans="1:18">
      <c r="A873" s="7">
        <v>9</v>
      </c>
      <c r="B873" s="30" t="s">
        <v>522</v>
      </c>
      <c r="C873" s="30"/>
      <c r="D873" s="31" t="s">
        <v>523</v>
      </c>
      <c r="E873" s="32"/>
      <c r="F873" s="32"/>
      <c r="G873" s="33" t="s">
        <v>13</v>
      </c>
      <c r="H873" s="34">
        <v>1</v>
      </c>
      <c r="I873" s="35"/>
      <c r="J873" s="36"/>
      <c r="K873" s="37">
        <f>IF(AND(H873= "",I873= ""), 0, ROUND(ROUND(J873, 2) * ROUND(IF(I873="",H873,I873),  0), 2))</f>
        <v/>
      </c>
      <c r="L873" s="7"/>
      <c r="N873" s="38">
        <v>0.2</v>
      </c>
      <c r="R873" s="7">
        <v>9337</v>
      </c>
    </row>
    <row r="874" spans="1:18" hidden="1">
      <c r="A874" s="7" t="s">
        <v>52</v>
      </c>
    </row>
    <row r="875" spans="1:18">
      <c r="A875" s="7">
        <v>9</v>
      </c>
      <c r="B875" s="30" t="s">
        <v>524</v>
      </c>
      <c r="C875" s="30"/>
      <c r="D875" s="31" t="s">
        <v>525</v>
      </c>
      <c r="E875" s="32"/>
      <c r="F875" s="32"/>
      <c r="G875" s="33" t="s">
        <v>13</v>
      </c>
      <c r="H875" s="34">
        <v>2</v>
      </c>
      <c r="I875" s="35"/>
      <c r="J875" s="36"/>
      <c r="K875" s="37">
        <f>IF(AND(H875= "",I875= ""), 0, ROUND(ROUND(J875, 2) * ROUND(IF(I875="",H875,I875),  0), 2))</f>
        <v/>
      </c>
      <c r="L875" s="7"/>
      <c r="N875" s="38">
        <v>0.2</v>
      </c>
      <c r="R875" s="7">
        <v>9337</v>
      </c>
    </row>
    <row r="876" spans="1:18" hidden="1">
      <c r="A876" s="7" t="s">
        <v>52</v>
      </c>
    </row>
    <row r="877" spans="1:18" hidden="1">
      <c r="A877" s="7" t="s">
        <v>86</v>
      </c>
    </row>
    <row r="878" spans="1:18">
      <c r="A878" s="7">
        <v>5</v>
      </c>
      <c r="B878" s="27" t="s">
        <v>526</v>
      </c>
      <c r="C878" s="27"/>
      <c r="D878" s="56" t="s">
        <v>527</v>
      </c>
      <c r="E878" s="56"/>
      <c r="F878" s="56"/>
      <c r="G878" s="56"/>
      <c r="H878" s="56"/>
      <c r="I878" s="56"/>
      <c r="J878" s="56"/>
      <c r="K878" s="56"/>
      <c r="L878" s="7"/>
    </row>
    <row r="879" spans="1:18" hidden="1">
      <c r="A879" s="7" t="s">
        <v>81</v>
      </c>
    </row>
    <row r="880" spans="1:18" hidden="1">
      <c r="A880" s="57" t="s">
        <v>148</v>
      </c>
    </row>
    <row r="881" spans="1:18" ht="22.5" customHeight="1">
      <c r="A881" s="7">
        <v>9</v>
      </c>
      <c r="B881" s="30" t="s">
        <v>528</v>
      </c>
      <c r="C881" s="30"/>
      <c r="D881" s="31" t="s">
        <v>529</v>
      </c>
      <c r="E881" s="32"/>
      <c r="F881" s="32"/>
      <c r="G881" s="33" t="s">
        <v>13</v>
      </c>
      <c r="H881" s="34">
        <v>27</v>
      </c>
      <c r="I881" s="35"/>
      <c r="J881" s="36"/>
      <c r="K881" s="37">
        <f>IF(AND(H881= "",I881= ""), 0, ROUND(ROUND(J881, 2) * ROUND(IF(I881="",H881,I881),  0), 2))</f>
        <v/>
      </c>
      <c r="L881" s="7"/>
      <c r="N881" s="38">
        <v>0.2</v>
      </c>
      <c r="R881" s="7">
        <v>9337</v>
      </c>
    </row>
    <row r="882" spans="1:18" hidden="1">
      <c r="A882" s="7" t="s">
        <v>52</v>
      </c>
    </row>
    <row r="883" spans="1:18" hidden="1">
      <c r="A883" s="7" t="s">
        <v>81</v>
      </c>
    </row>
    <row r="884" spans="1:18" hidden="1">
      <c r="A884" s="57" t="s">
        <v>148</v>
      </c>
    </row>
    <row r="885" spans="1:18">
      <c r="A885" s="7">
        <v>9</v>
      </c>
      <c r="B885" s="30" t="s">
        <v>530</v>
      </c>
      <c r="C885" s="30"/>
      <c r="D885" s="31" t="s">
        <v>523</v>
      </c>
      <c r="E885" s="32"/>
      <c r="F885" s="32"/>
      <c r="G885" s="33" t="s">
        <v>13</v>
      </c>
      <c r="H885" s="34">
        <v>1</v>
      </c>
      <c r="I885" s="35"/>
      <c r="J885" s="36"/>
      <c r="K885" s="37">
        <f>IF(AND(H885= "",I885= ""), 0, ROUND(ROUND(J885, 2) * ROUND(IF(I885="",H885,I885),  0), 2))</f>
        <v/>
      </c>
      <c r="L885" s="7"/>
      <c r="N885" s="38">
        <v>0.2</v>
      </c>
      <c r="R885" s="7">
        <v>9337</v>
      </c>
    </row>
    <row r="886" spans="1:18" hidden="1">
      <c r="A886" s="7" t="s">
        <v>52</v>
      </c>
    </row>
    <row r="887" spans="1:18" hidden="1">
      <c r="A887" s="7" t="s">
        <v>86</v>
      </c>
    </row>
    <row r="888" spans="1:18">
      <c r="A888" s="7">
        <v>5</v>
      </c>
      <c r="B888" s="27" t="s">
        <v>531</v>
      </c>
      <c r="C888" s="27" t="s">
        <v>522</v>
      </c>
      <c r="D888" s="56" t="s">
        <v>532</v>
      </c>
      <c r="E888" s="56"/>
      <c r="F888" s="56"/>
      <c r="G888" s="56"/>
      <c r="H888" s="56"/>
      <c r="I888" s="56"/>
      <c r="J888" s="56"/>
      <c r="K888" s="56"/>
      <c r="L888" s="7"/>
    </row>
    <row r="889" spans="1:18" hidden="1">
      <c r="A889" s="7" t="s">
        <v>81</v>
      </c>
    </row>
    <row r="890" spans="1:18" hidden="1">
      <c r="A890" s="57" t="s">
        <v>148</v>
      </c>
    </row>
    <row r="891" spans="1:18" ht="22.5" customHeight="1">
      <c r="A891" s="7">
        <v>9</v>
      </c>
      <c r="B891" s="30" t="s">
        <v>533</v>
      </c>
      <c r="C891" s="30" t="s">
        <v>534</v>
      </c>
      <c r="D891" s="31" t="s">
        <v>535</v>
      </c>
      <c r="E891" s="32"/>
      <c r="F891" s="32"/>
      <c r="G891" s="33" t="s">
        <v>13</v>
      </c>
      <c r="H891" s="34">
        <v>12</v>
      </c>
      <c r="I891" s="35"/>
      <c r="J891" s="36"/>
      <c r="K891" s="37">
        <f>IF(AND(H891= "",I891= ""), 0, ROUND(ROUND(J891, 2) * ROUND(IF(I891="",H891,I891),  0), 2))</f>
        <v/>
      </c>
      <c r="L891" s="7"/>
      <c r="N891" s="38">
        <v>0.2</v>
      </c>
      <c r="R891" s="7">
        <v>9337</v>
      </c>
    </row>
    <row r="892" spans="1:18" hidden="1">
      <c r="A892" s="7" t="s">
        <v>52</v>
      </c>
    </row>
    <row r="893" spans="1:18" hidden="1">
      <c r="A893" s="7" t="s">
        <v>81</v>
      </c>
    </row>
    <row r="894" spans="1:18" hidden="1">
      <c r="A894" s="57" t="s">
        <v>148</v>
      </c>
    </row>
    <row r="895" spans="1:18">
      <c r="A895" s="7">
        <v>9</v>
      </c>
      <c r="B895" s="30" t="s">
        <v>536</v>
      </c>
      <c r="C895" s="30"/>
      <c r="D895" s="31" t="s">
        <v>523</v>
      </c>
      <c r="E895" s="32"/>
      <c r="F895" s="32"/>
      <c r="G895" s="33" t="s">
        <v>13</v>
      </c>
      <c r="H895" s="34">
        <v>3</v>
      </c>
      <c r="I895" s="35"/>
      <c r="J895" s="36"/>
      <c r="K895" s="37">
        <f>IF(AND(H895= "",I895= ""), 0, ROUND(ROUND(J895, 2) * ROUND(IF(I895="",H895,I895),  0), 2))</f>
        <v/>
      </c>
      <c r="L895" s="7"/>
      <c r="N895" s="38">
        <v>0.2</v>
      </c>
      <c r="R895" s="7">
        <v>9337</v>
      </c>
    </row>
    <row r="896" spans="1:18" hidden="1">
      <c r="A896" s="7" t="s">
        <v>52</v>
      </c>
    </row>
    <row r="897" spans="1:18" hidden="1">
      <c r="A897" s="7" t="s">
        <v>81</v>
      </c>
    </row>
    <row r="898" spans="1:18">
      <c r="A898" s="7">
        <v>9</v>
      </c>
      <c r="B898" s="30" t="s">
        <v>537</v>
      </c>
      <c r="C898" s="30"/>
      <c r="D898" s="31" t="s">
        <v>538</v>
      </c>
      <c r="E898" s="32"/>
      <c r="F898" s="32"/>
      <c r="G898" s="33" t="s">
        <v>13</v>
      </c>
      <c r="H898" s="34">
        <v>2</v>
      </c>
      <c r="I898" s="35"/>
      <c r="J898" s="36"/>
      <c r="K898" s="37">
        <f>IF(AND(H898= "",I898= ""), 0, ROUND(ROUND(J898, 2) * ROUND(IF(I898="",H898,I898),  0), 2))</f>
        <v/>
      </c>
      <c r="L898" s="7"/>
      <c r="N898" s="38">
        <v>0.2</v>
      </c>
      <c r="R898" s="7">
        <v>9337</v>
      </c>
    </row>
    <row r="899" spans="1:18" hidden="1">
      <c r="A899" s="7" t="s">
        <v>52</v>
      </c>
    </row>
    <row r="900" spans="1:18" hidden="1">
      <c r="A900" s="7" t="s">
        <v>86</v>
      </c>
    </row>
    <row r="901" spans="1:18">
      <c r="A901" s="7">
        <v>5</v>
      </c>
      <c r="B901" s="27" t="s">
        <v>539</v>
      </c>
      <c r="C901" s="27"/>
      <c r="D901" s="56" t="s">
        <v>540</v>
      </c>
      <c r="E901" s="56"/>
      <c r="F901" s="56"/>
      <c r="G901" s="56"/>
      <c r="H901" s="56"/>
      <c r="I901" s="56"/>
      <c r="J901" s="56"/>
      <c r="K901" s="56"/>
      <c r="L901" s="7"/>
    </row>
    <row r="902" spans="1:18" hidden="1">
      <c r="A902" s="7" t="s">
        <v>81</v>
      </c>
    </row>
    <row r="903" spans="1:18" hidden="1">
      <c r="A903" s="57" t="s">
        <v>148</v>
      </c>
    </row>
    <row r="904" spans="1:18" hidden="1">
      <c r="A904" s="7" t="s">
        <v>475</v>
      </c>
    </row>
    <row r="905" spans="1:18" ht="22.5" customHeight="1">
      <c r="A905" s="7">
        <v>9</v>
      </c>
      <c r="B905" s="30" t="s">
        <v>541</v>
      </c>
      <c r="C905" s="30"/>
      <c r="D905" s="31" t="s">
        <v>542</v>
      </c>
      <c r="E905" s="32"/>
      <c r="F905" s="32"/>
      <c r="G905" s="33" t="s">
        <v>13</v>
      </c>
      <c r="H905" s="34">
        <v>5</v>
      </c>
      <c r="I905" s="35"/>
      <c r="J905" s="36"/>
      <c r="K905" s="37">
        <f>IF(AND(H905= "",I905= ""), 0, ROUND(ROUND(J905, 2) * ROUND(IF(I905="",H905,I905),  0), 2))</f>
        <v/>
      </c>
      <c r="L905" s="7"/>
      <c r="N905" s="38">
        <v>0.2</v>
      </c>
      <c r="R905" s="7">
        <v>9337</v>
      </c>
    </row>
    <row r="906" spans="1:18" hidden="1">
      <c r="A906" s="7" t="s">
        <v>52</v>
      </c>
    </row>
    <row r="907" spans="1:18" hidden="1">
      <c r="A907" s="7" t="s">
        <v>86</v>
      </c>
    </row>
    <row r="908" spans="1:18">
      <c r="A908" s="7">
        <v>5</v>
      </c>
      <c r="B908" s="27" t="s">
        <v>543</v>
      </c>
      <c r="C908" s="27" t="s">
        <v>524</v>
      </c>
      <c r="D908" s="56" t="s">
        <v>544</v>
      </c>
      <c r="E908" s="56"/>
      <c r="F908" s="56"/>
      <c r="G908" s="56"/>
      <c r="H908" s="56"/>
      <c r="I908" s="56"/>
      <c r="J908" s="56"/>
      <c r="K908" s="56"/>
      <c r="L908" s="7"/>
    </row>
    <row r="909" spans="1:18" hidden="1">
      <c r="A909" s="7" t="s">
        <v>81</v>
      </c>
    </row>
    <row r="910" spans="1:18" hidden="1">
      <c r="A910" s="7" t="s">
        <v>475</v>
      </c>
    </row>
    <row r="911" spans="1:18" hidden="1">
      <c r="A911" s="57" t="s">
        <v>148</v>
      </c>
    </row>
    <row r="912" spans="1:18" ht="33.75" customHeight="1">
      <c r="A912" s="7">
        <v>9</v>
      </c>
      <c r="B912" s="30" t="s">
        <v>545</v>
      </c>
      <c r="C912" s="30" t="s">
        <v>546</v>
      </c>
      <c r="D912" s="31" t="s">
        <v>547</v>
      </c>
      <c r="E912" s="32"/>
      <c r="F912" s="32"/>
      <c r="G912" s="33" t="s">
        <v>13</v>
      </c>
      <c r="H912" s="34">
        <v>3</v>
      </c>
      <c r="I912" s="35"/>
      <c r="J912" s="36"/>
      <c r="K912" s="37">
        <f>IF(AND(H912= "",I912= ""), 0, ROUND(ROUND(J912, 2) * ROUND(IF(I912="",H912,I912),  0), 2))</f>
        <v/>
      </c>
      <c r="L912" s="7"/>
      <c r="N912" s="38">
        <v>0.2</v>
      </c>
      <c r="R912" s="7">
        <v>9337</v>
      </c>
    </row>
    <row r="913" spans="1:18" hidden="1">
      <c r="A913" s="7" t="s">
        <v>52</v>
      </c>
    </row>
    <row r="914" spans="1:18" hidden="1">
      <c r="A914" s="7" t="s">
        <v>86</v>
      </c>
    </row>
    <row r="915" spans="1:18">
      <c r="A915" s="7">
        <v>5</v>
      </c>
      <c r="B915" s="27" t="s">
        <v>548</v>
      </c>
      <c r="C915" s="27" t="s">
        <v>549</v>
      </c>
      <c r="D915" s="56" t="s">
        <v>550</v>
      </c>
      <c r="E915" s="56"/>
      <c r="F915" s="56"/>
      <c r="G915" s="56"/>
      <c r="H915" s="56"/>
      <c r="I915" s="56"/>
      <c r="J915" s="56"/>
      <c r="K915" s="56"/>
      <c r="L915" s="7"/>
    </row>
    <row r="916" spans="1:18" hidden="1">
      <c r="A916" s="7" t="s">
        <v>81</v>
      </c>
    </row>
    <row r="917" spans="1:18" hidden="1">
      <c r="A917" s="57" t="s">
        <v>148</v>
      </c>
    </row>
    <row r="918" spans="1:18" hidden="1">
      <c r="A918" s="7" t="s">
        <v>81</v>
      </c>
    </row>
    <row r="919" spans="1:18" ht="22.5" customHeight="1">
      <c r="A919" s="7">
        <v>9</v>
      </c>
      <c r="B919" s="30" t="s">
        <v>551</v>
      </c>
      <c r="C919" s="30" t="s">
        <v>552</v>
      </c>
      <c r="D919" s="31" t="s">
        <v>553</v>
      </c>
      <c r="E919" s="32"/>
      <c r="F919" s="32"/>
      <c r="G919" s="33" t="s">
        <v>13</v>
      </c>
      <c r="H919" s="34">
        <v>1</v>
      </c>
      <c r="I919" s="35"/>
      <c r="J919" s="36"/>
      <c r="K919" s="37">
        <f>IF(AND(H919= "",I919= ""), 0, ROUND(ROUND(J919, 2) * ROUND(IF(I919="",H919,I919),  0), 2))</f>
        <v/>
      </c>
      <c r="L919" s="7"/>
      <c r="N919" s="38">
        <v>0.2</v>
      </c>
      <c r="R919" s="7">
        <v>9337</v>
      </c>
    </row>
    <row r="920" spans="1:18" hidden="1">
      <c r="A920" s="7" t="s">
        <v>52</v>
      </c>
    </row>
    <row r="921" spans="1:18" ht="45" customHeight="1">
      <c r="A921" s="7">
        <v>9</v>
      </c>
      <c r="B921" s="30" t="s">
        <v>554</v>
      </c>
      <c r="C921" s="30" t="s">
        <v>555</v>
      </c>
      <c r="D921" s="31" t="s">
        <v>556</v>
      </c>
      <c r="E921" s="32"/>
      <c r="F921" s="32"/>
      <c r="G921" s="33" t="s">
        <v>136</v>
      </c>
      <c r="H921" s="52">
        <v>1000</v>
      </c>
      <c r="I921" s="53"/>
      <c r="J921" s="36"/>
      <c r="K921" s="37">
        <f>IF(AND(H921= "",I921= ""), 0, ROUND(ROUND(J921, 2) * ROUND(IF(I921="",H921,I921),  2), 2))</f>
        <v/>
      </c>
      <c r="L921" s="7"/>
      <c r="N921" s="38">
        <v>0.2</v>
      </c>
      <c r="R921" s="7">
        <v>9337</v>
      </c>
    </row>
    <row r="922" spans="1:18" hidden="1">
      <c r="A922" s="7" t="s">
        <v>52</v>
      </c>
    </row>
    <row r="923" spans="1:18" ht="22.5" customHeight="1">
      <c r="A923" s="7">
        <v>9</v>
      </c>
      <c r="B923" s="30" t="s">
        <v>557</v>
      </c>
      <c r="C923" s="30"/>
      <c r="D923" s="31" t="s">
        <v>558</v>
      </c>
      <c r="E923" s="32"/>
      <c r="F923" s="32"/>
      <c r="G923" s="33" t="s">
        <v>136</v>
      </c>
      <c r="H923" s="52">
        <v>140</v>
      </c>
      <c r="I923" s="53"/>
      <c r="J923" s="36"/>
      <c r="K923" s="37">
        <f>IF(AND(H923= "",I923= ""), 0, ROUND(ROUND(J923, 2) * ROUND(IF(I923="",H923,I923),  2), 2))</f>
        <v/>
      </c>
      <c r="L923" s="7"/>
      <c r="N923" s="38">
        <v>0.2</v>
      </c>
      <c r="R923" s="7">
        <v>9337</v>
      </c>
    </row>
    <row r="924" spans="1:18" hidden="1">
      <c r="A924" s="7" t="s">
        <v>52</v>
      </c>
    </row>
    <row r="925" spans="1:18">
      <c r="A925" s="7">
        <v>9</v>
      </c>
      <c r="B925" s="30" t="s">
        <v>559</v>
      </c>
      <c r="C925" s="30" t="s">
        <v>560</v>
      </c>
      <c r="D925" s="31" t="s">
        <v>561</v>
      </c>
      <c r="E925" s="32"/>
      <c r="F925" s="32"/>
      <c r="G925" s="33" t="s">
        <v>51</v>
      </c>
      <c r="H925" s="34">
        <v>1</v>
      </c>
      <c r="I925" s="35"/>
      <c r="J925" s="36"/>
      <c r="K925" s="37">
        <f>IF(AND(H925= "",I925= ""), 0, ROUND(ROUND(J925, 2) * ROUND(IF(I925="",H925,I925),  0), 2))</f>
        <v/>
      </c>
      <c r="L925" s="7"/>
      <c r="N925" s="38">
        <v>0.2</v>
      </c>
      <c r="R925" s="7">
        <v>9337</v>
      </c>
    </row>
    <row r="926" spans="1:18" hidden="1">
      <c r="A926" s="7" t="s">
        <v>52</v>
      </c>
    </row>
    <row r="927" spans="1:18" hidden="1">
      <c r="A927" s="7" t="s">
        <v>86</v>
      </c>
    </row>
    <row r="928" spans="1:18">
      <c r="A928" s="7" t="s">
        <v>56</v>
      </c>
      <c r="B928" s="32"/>
      <c r="C928" s="32"/>
      <c r="D928" s="32"/>
      <c r="E928" s="32"/>
      <c r="F928" s="32"/>
      <c r="G928" s="32"/>
      <c r="H928" s="32"/>
      <c r="I928" s="32"/>
      <c r="J928" s="32"/>
      <c r="K928" s="32"/>
    </row>
    <row r="929" spans="1:12">
      <c r="B929" s="32"/>
      <c r="C929" s="32"/>
      <c r="D929" s="39" t="s">
        <v>516</v>
      </c>
      <c r="E929" s="40"/>
      <c r="F929" s="40"/>
      <c r="G929" s="41"/>
      <c r="H929" s="41"/>
      <c r="I929" s="41"/>
      <c r="J929" s="41"/>
      <c r="K929" s="42"/>
    </row>
    <row r="930" spans="1:12">
      <c r="B930" s="32"/>
      <c r="C930" s="32"/>
      <c r="D930" s="43"/>
      <c r="E930" s="7"/>
      <c r="F930" s="7"/>
      <c r="G930" s="7"/>
      <c r="H930" s="7"/>
      <c r="I930" s="7"/>
      <c r="J930" s="7"/>
      <c r="K930" s="8"/>
    </row>
    <row r="931" spans="1:12">
      <c r="B931" s="32"/>
      <c r="C931" s="32"/>
      <c r="D931" s="44" t="s">
        <v>57</v>
      </c>
      <c r="E931" s="45"/>
      <c r="F931" s="45"/>
      <c r="G931" s="46">
        <f>SUMIF(L862:L928, IF(L861="","",L861), K862:K928)</f>
        <v/>
      </c>
      <c r="H931" s="46"/>
      <c r="I931" s="46"/>
      <c r="J931" s="46"/>
      <c r="K931" s="47"/>
    </row>
    <row r="932" spans="1:12" hidden="1">
      <c r="B932" s="32"/>
      <c r="C932" s="32"/>
      <c r="D932" s="48" t="s">
        <v>58</v>
      </c>
      <c r="E932" s="49"/>
      <c r="F932" s="49"/>
      <c r="G932" s="50">
        <f>ROUND(SUMIF(L862:L928, IF(L861="","",L861), K862:K928) * 0.2, 2)</f>
        <v/>
      </c>
      <c r="H932" s="50"/>
      <c r="I932" s="50"/>
      <c r="J932" s="50"/>
      <c r="K932" s="51"/>
    </row>
    <row r="933" spans="1:12" hidden="1">
      <c r="B933" s="32"/>
      <c r="C933" s="32"/>
      <c r="D933" s="44" t="s">
        <v>59</v>
      </c>
      <c r="E933" s="45"/>
      <c r="F933" s="45"/>
      <c r="G933" s="46">
        <f>SUM(G931:G932)</f>
        <v/>
      </c>
      <c r="H933" s="46"/>
      <c r="I933" s="46"/>
      <c r="J933" s="46"/>
      <c r="K933" s="47"/>
    </row>
    <row r="934" spans="1:12">
      <c r="A934" s="7">
        <v>4</v>
      </c>
      <c r="B934" s="27" t="s">
        <v>562</v>
      </c>
      <c r="C934" s="27" t="s">
        <v>563</v>
      </c>
      <c r="D934" s="29" t="s">
        <v>564</v>
      </c>
      <c r="E934" s="29"/>
      <c r="F934" s="29"/>
      <c r="G934" s="29"/>
      <c r="H934" s="29"/>
      <c r="I934" s="29"/>
      <c r="J934" s="29"/>
      <c r="K934" s="29"/>
      <c r="L934" s="7"/>
    </row>
    <row r="935" spans="1:12" hidden="1">
      <c r="A935" s="7" t="s">
        <v>47</v>
      </c>
    </row>
    <row r="936" spans="1:12">
      <c r="A936" s="7">
        <v>5</v>
      </c>
      <c r="B936" s="27" t="s">
        <v>565</v>
      </c>
      <c r="C936" s="27" t="s">
        <v>566</v>
      </c>
      <c r="D936" s="56" t="s">
        <v>567</v>
      </c>
      <c r="E936" s="56"/>
      <c r="F936" s="56"/>
      <c r="G936" s="56"/>
      <c r="H936" s="56"/>
      <c r="I936" s="56"/>
      <c r="J936" s="56"/>
      <c r="K936" s="56"/>
      <c r="L936" s="7"/>
    </row>
    <row r="937" spans="1:12" hidden="1">
      <c r="A937" s="7" t="s">
        <v>81</v>
      </c>
    </row>
    <row r="938" spans="1:12" hidden="1">
      <c r="A938" s="7" t="s">
        <v>86</v>
      </c>
    </row>
    <row r="939" spans="1:12">
      <c r="A939" s="7">
        <v>5</v>
      </c>
      <c r="B939" s="27" t="s">
        <v>568</v>
      </c>
      <c r="C939" s="27" t="s">
        <v>569</v>
      </c>
      <c r="D939" s="56" t="s">
        <v>570</v>
      </c>
      <c r="E939" s="56"/>
      <c r="F939" s="56"/>
      <c r="G939" s="56"/>
      <c r="H939" s="56"/>
      <c r="I939" s="56"/>
      <c r="J939" s="56"/>
      <c r="K939" s="56"/>
      <c r="L939" s="7"/>
    </row>
    <row r="940" spans="1:12" hidden="1">
      <c r="A940" s="7" t="s">
        <v>81</v>
      </c>
    </row>
    <row r="941" spans="1:12" hidden="1">
      <c r="A941" s="7" t="s">
        <v>81</v>
      </c>
    </row>
    <row r="942" spans="1:12" hidden="1">
      <c r="A942" s="7" t="s">
        <v>86</v>
      </c>
    </row>
    <row r="943" spans="1:12">
      <c r="A943" s="7">
        <v>5</v>
      </c>
      <c r="B943" s="27" t="s">
        <v>571</v>
      </c>
      <c r="C943" s="27" t="s">
        <v>572</v>
      </c>
      <c r="D943" s="56" t="s">
        <v>567</v>
      </c>
      <c r="E943" s="56"/>
      <c r="F943" s="56"/>
      <c r="G943" s="56"/>
      <c r="H943" s="56"/>
      <c r="I943" s="56"/>
      <c r="J943" s="56"/>
      <c r="K943" s="56"/>
      <c r="L943" s="7"/>
    </row>
    <row r="944" spans="1:12">
      <c r="A944" s="7">
        <v>6</v>
      </c>
      <c r="B944" s="27" t="s">
        <v>573</v>
      </c>
      <c r="C944" s="27" t="s">
        <v>574</v>
      </c>
      <c r="D944" s="58" t="s">
        <v>575</v>
      </c>
      <c r="E944" s="58"/>
      <c r="F944" s="58"/>
      <c r="G944" s="58"/>
      <c r="H944" s="58"/>
      <c r="I944" s="58"/>
      <c r="J944" s="58"/>
      <c r="K944" s="58"/>
      <c r="L944" s="7"/>
    </row>
    <row r="945" spans="1:12" hidden="1">
      <c r="A945" s="7" t="s">
        <v>273</v>
      </c>
    </row>
    <row r="946" spans="1:12" hidden="1">
      <c r="A946" s="7" t="s">
        <v>280</v>
      </c>
    </row>
    <row r="947" spans="1:12" hidden="1">
      <c r="A947" s="7" t="s">
        <v>86</v>
      </c>
    </row>
    <row r="948" spans="1:12">
      <c r="A948" s="7">
        <v>5</v>
      </c>
      <c r="B948" s="27" t="s">
        <v>576</v>
      </c>
      <c r="C948" s="27" t="s">
        <v>577</v>
      </c>
      <c r="D948" s="56" t="s">
        <v>578</v>
      </c>
      <c r="E948" s="56"/>
      <c r="F948" s="56"/>
      <c r="G948" s="56"/>
      <c r="H948" s="56"/>
      <c r="I948" s="56"/>
      <c r="J948" s="56"/>
      <c r="K948" s="56"/>
      <c r="L948" s="7"/>
    </row>
    <row r="949" spans="1:12" hidden="1">
      <c r="A949" s="7" t="s">
        <v>81</v>
      </c>
    </row>
    <row r="950" spans="1:12" hidden="1">
      <c r="A950" s="7" t="s">
        <v>81</v>
      </c>
    </row>
    <row r="951" spans="1:12" hidden="1">
      <c r="A951" s="7" t="s">
        <v>81</v>
      </c>
    </row>
    <row r="952" spans="1:12" hidden="1">
      <c r="A952" s="7" t="s">
        <v>86</v>
      </c>
    </row>
    <row r="953" spans="1:12">
      <c r="A953" s="7">
        <v>5</v>
      </c>
      <c r="B953" s="27" t="s">
        <v>579</v>
      </c>
      <c r="C953" s="27" t="s">
        <v>580</v>
      </c>
      <c r="D953" s="56" t="s">
        <v>581</v>
      </c>
      <c r="E953" s="56"/>
      <c r="F953" s="56"/>
      <c r="G953" s="56"/>
      <c r="H953" s="56"/>
      <c r="I953" s="56"/>
      <c r="J953" s="56"/>
      <c r="K953" s="56"/>
      <c r="L953" s="7"/>
    </row>
    <row r="954" spans="1:12" hidden="1">
      <c r="A954" s="7" t="s">
        <v>81</v>
      </c>
    </row>
    <row r="955" spans="1:12">
      <c r="A955" s="7">
        <v>6</v>
      </c>
      <c r="B955" s="27" t="s">
        <v>582</v>
      </c>
      <c r="C955" s="27" t="s">
        <v>583</v>
      </c>
      <c r="D955" s="58" t="s">
        <v>584</v>
      </c>
      <c r="E955" s="58"/>
      <c r="F955" s="58"/>
      <c r="G955" s="58"/>
      <c r="H955" s="58"/>
      <c r="I955" s="58"/>
      <c r="J955" s="58"/>
      <c r="K955" s="58"/>
      <c r="L955" s="7"/>
    </row>
    <row r="956" spans="1:12" hidden="1">
      <c r="A956" s="7" t="s">
        <v>273</v>
      </c>
    </row>
    <row r="957" spans="1:12" hidden="1">
      <c r="A957" s="57" t="s">
        <v>274</v>
      </c>
    </row>
    <row r="958" spans="1:12" hidden="1">
      <c r="A958" s="7" t="s">
        <v>273</v>
      </c>
    </row>
    <row r="959" spans="1:12" hidden="1">
      <c r="A959" s="7" t="s">
        <v>280</v>
      </c>
    </row>
    <row r="960" spans="1:12">
      <c r="A960" s="7">
        <v>6</v>
      </c>
      <c r="B960" s="27" t="s">
        <v>585</v>
      </c>
      <c r="C960" s="27"/>
      <c r="D960" s="58" t="s">
        <v>586</v>
      </c>
      <c r="E960" s="58"/>
      <c r="F960" s="58"/>
      <c r="G960" s="58"/>
      <c r="H960" s="58"/>
      <c r="I960" s="58"/>
      <c r="J960" s="58"/>
      <c r="K960" s="58"/>
      <c r="L960" s="7"/>
    </row>
    <row r="961" spans="1:18" hidden="1">
      <c r="A961" s="7" t="s">
        <v>273</v>
      </c>
    </row>
    <row r="962" spans="1:18" ht="22.5" customHeight="1">
      <c r="A962" s="7">
        <v>9</v>
      </c>
      <c r="B962" s="30" t="s">
        <v>587</v>
      </c>
      <c r="C962" s="30"/>
      <c r="D962" s="31" t="s">
        <v>588</v>
      </c>
      <c r="E962" s="32"/>
      <c r="F962" s="32"/>
      <c r="G962" s="33" t="s">
        <v>13</v>
      </c>
      <c r="H962" s="34">
        <v>1</v>
      </c>
      <c r="I962" s="35"/>
      <c r="J962" s="36"/>
      <c r="K962" s="37">
        <f>IF(AND(H962= "",I962= ""), 0, ROUND(ROUND(J962, 2) * ROUND(IF(I962="",H962,I962),  0), 2))</f>
        <v/>
      </c>
      <c r="L962" s="7"/>
      <c r="N962" s="38">
        <v>0.2</v>
      </c>
      <c r="R962" s="7">
        <v>9337</v>
      </c>
    </row>
    <row r="963" spans="1:18" hidden="1">
      <c r="A963" s="7" t="s">
        <v>52</v>
      </c>
    </row>
    <row r="964" spans="1:18">
      <c r="A964" s="7">
        <v>9</v>
      </c>
      <c r="B964" s="30" t="s">
        <v>589</v>
      </c>
      <c r="C964" s="30"/>
      <c r="D964" s="31" t="s">
        <v>590</v>
      </c>
      <c r="E964" s="32"/>
      <c r="F964" s="32"/>
      <c r="G964" s="33" t="s">
        <v>13</v>
      </c>
      <c r="H964" s="34">
        <v>1</v>
      </c>
      <c r="I964" s="35"/>
      <c r="J964" s="36"/>
      <c r="K964" s="37">
        <f>IF(AND(H964= "",I964= ""), 0, ROUND(ROUND(J964, 2) * ROUND(IF(I964="",H964,I964),  0), 2))</f>
        <v/>
      </c>
      <c r="L964" s="7"/>
      <c r="N964" s="38">
        <v>0.2</v>
      </c>
      <c r="R964" s="7">
        <v>9337</v>
      </c>
    </row>
    <row r="965" spans="1:18" hidden="1">
      <c r="A965" s="7" t="s">
        <v>52</v>
      </c>
    </row>
    <row r="966" spans="1:18" hidden="1">
      <c r="A966" s="7" t="s">
        <v>280</v>
      </c>
    </row>
    <row r="967" spans="1:18" hidden="1">
      <c r="A967" s="7" t="s">
        <v>86</v>
      </c>
    </row>
    <row r="968" spans="1:18">
      <c r="A968" s="7">
        <v>5</v>
      </c>
      <c r="B968" s="27" t="s">
        <v>591</v>
      </c>
      <c r="C968" s="27"/>
      <c r="D968" s="56" t="s">
        <v>592</v>
      </c>
      <c r="E968" s="56"/>
      <c r="F968" s="56"/>
      <c r="G968" s="56"/>
      <c r="H968" s="56"/>
      <c r="I968" s="56"/>
      <c r="J968" s="56"/>
      <c r="K968" s="56"/>
      <c r="L968" s="7"/>
    </row>
    <row r="969" spans="1:18" hidden="1">
      <c r="A969" s="7" t="s">
        <v>81</v>
      </c>
    </row>
    <row r="970" spans="1:18" hidden="1">
      <c r="A970" s="7" t="s">
        <v>81</v>
      </c>
    </row>
    <row r="971" spans="1:18" hidden="1">
      <c r="A971" s="7" t="s">
        <v>81</v>
      </c>
    </row>
    <row r="972" spans="1:18" hidden="1">
      <c r="A972" s="7" t="s">
        <v>81</v>
      </c>
    </row>
    <row r="973" spans="1:18" hidden="1">
      <c r="A973" s="7" t="s">
        <v>81</v>
      </c>
    </row>
    <row r="974" spans="1:18" hidden="1">
      <c r="A974" s="57" t="s">
        <v>148</v>
      </c>
    </row>
    <row r="975" spans="1:18" hidden="1">
      <c r="A975" s="7" t="s">
        <v>81</v>
      </c>
    </row>
    <row r="976" spans="1:18" hidden="1">
      <c r="A976" s="7" t="s">
        <v>81</v>
      </c>
    </row>
    <row r="977" spans="1:12" hidden="1">
      <c r="A977" s="7" t="s">
        <v>81</v>
      </c>
    </row>
    <row r="978" spans="1:12" hidden="1">
      <c r="A978" s="7" t="s">
        <v>81</v>
      </c>
    </row>
    <row r="979" spans="1:12" hidden="1">
      <c r="A979" s="7" t="s">
        <v>86</v>
      </c>
    </row>
    <row r="980" spans="1:12">
      <c r="A980" s="7">
        <v>5</v>
      </c>
      <c r="B980" s="27" t="s">
        <v>593</v>
      </c>
      <c r="C980" s="27"/>
      <c r="D980" s="56" t="s">
        <v>594</v>
      </c>
      <c r="E980" s="56"/>
      <c r="F980" s="56"/>
      <c r="G980" s="56"/>
      <c r="H980" s="56"/>
      <c r="I980" s="56"/>
      <c r="J980" s="56"/>
      <c r="K980" s="56"/>
      <c r="L980" s="7"/>
    </row>
    <row r="981" spans="1:12" hidden="1">
      <c r="A981" s="7" t="s">
        <v>81</v>
      </c>
    </row>
    <row r="982" spans="1:12" hidden="1">
      <c r="A982" s="7" t="s">
        <v>81</v>
      </c>
    </row>
    <row r="983" spans="1:12" hidden="1">
      <c r="A983" s="7" t="s">
        <v>81</v>
      </c>
    </row>
    <row r="984" spans="1:12" hidden="1">
      <c r="A984" s="7" t="s">
        <v>81</v>
      </c>
    </row>
    <row r="985" spans="1:12" hidden="1">
      <c r="A985" s="7" t="s">
        <v>81</v>
      </c>
    </row>
    <row r="986" spans="1:12" hidden="1">
      <c r="A986" s="7" t="s">
        <v>81</v>
      </c>
    </row>
    <row r="987" spans="1:12" hidden="1">
      <c r="A987" s="7" t="s">
        <v>81</v>
      </c>
    </row>
    <row r="988" spans="1:12">
      <c r="A988" s="7">
        <v>6</v>
      </c>
      <c r="B988" s="27" t="s">
        <v>595</v>
      </c>
      <c r="C988" s="27" t="s">
        <v>596</v>
      </c>
      <c r="D988" s="58" t="s">
        <v>597</v>
      </c>
      <c r="E988" s="58"/>
      <c r="F988" s="58"/>
      <c r="G988" s="58"/>
      <c r="H988" s="58"/>
      <c r="I988" s="58"/>
      <c r="J988" s="58"/>
      <c r="K988" s="58"/>
      <c r="L988" s="7"/>
    </row>
    <row r="989" spans="1:12" hidden="1">
      <c r="A989" s="7" t="s">
        <v>273</v>
      </c>
    </row>
    <row r="990" spans="1:12" hidden="1">
      <c r="A990" s="7" t="s">
        <v>273</v>
      </c>
    </row>
    <row r="991" spans="1:12" hidden="1">
      <c r="A991" s="7" t="s">
        <v>273</v>
      </c>
    </row>
    <row r="992" spans="1:12" hidden="1">
      <c r="A992" s="7" t="s">
        <v>273</v>
      </c>
    </row>
    <row r="993" spans="1:18" hidden="1">
      <c r="A993" s="7" t="s">
        <v>273</v>
      </c>
    </row>
    <row r="994" spans="1:18" hidden="1">
      <c r="A994" s="7" t="s">
        <v>273</v>
      </c>
    </row>
    <row r="995" spans="1:18">
      <c r="A995" s="7">
        <v>8</v>
      </c>
      <c r="B995" s="30" t="s">
        <v>598</v>
      </c>
      <c r="C995" s="30" t="s">
        <v>599</v>
      </c>
      <c r="D995" s="60" t="s">
        <v>600</v>
      </c>
      <c r="E995" s="60"/>
      <c r="F995" s="60"/>
      <c r="G995" s="32"/>
      <c r="H995" s="32"/>
      <c r="I995" s="32"/>
      <c r="J995" s="32"/>
      <c r="K995" s="61"/>
      <c r="L995" s="7"/>
    </row>
    <row r="996" spans="1:18" hidden="1">
      <c r="A996" s="7" t="s">
        <v>601</v>
      </c>
    </row>
    <row r="997" spans="1:18" hidden="1">
      <c r="A997" s="57" t="s">
        <v>274</v>
      </c>
    </row>
    <row r="998" spans="1:18" ht="22.5" customHeight="1">
      <c r="A998" s="7">
        <v>9</v>
      </c>
      <c r="B998" s="30" t="s">
        <v>602</v>
      </c>
      <c r="C998" s="30" t="s">
        <v>603</v>
      </c>
      <c r="D998" s="31" t="s">
        <v>604</v>
      </c>
      <c r="E998" s="32"/>
      <c r="F998" s="32"/>
      <c r="G998" s="33" t="s">
        <v>13</v>
      </c>
      <c r="H998" s="34">
        <v>99</v>
      </c>
      <c r="I998" s="35"/>
      <c r="J998" s="36"/>
      <c r="K998" s="37">
        <f>IF(AND(H998= "",I998= ""), 0, ROUND(ROUND(J998, 2) * ROUND(IF(I998="",H998,I998),  0), 2))</f>
        <v/>
      </c>
      <c r="L998" s="7"/>
      <c r="N998" s="38">
        <v>0.2</v>
      </c>
      <c r="R998" s="7">
        <v>9337</v>
      </c>
    </row>
    <row r="999" spans="1:18" hidden="1">
      <c r="A999" s="7" t="s">
        <v>52</v>
      </c>
    </row>
    <row r="1000" spans="1:18">
      <c r="A1000" s="7">
        <v>8</v>
      </c>
      <c r="B1000" s="30" t="s">
        <v>605</v>
      </c>
      <c r="C1000" s="30" t="s">
        <v>606</v>
      </c>
      <c r="D1000" s="60" t="s">
        <v>607</v>
      </c>
      <c r="E1000" s="60"/>
      <c r="F1000" s="60"/>
      <c r="G1000" s="32"/>
      <c r="H1000" s="32"/>
      <c r="I1000" s="32"/>
      <c r="J1000" s="32"/>
      <c r="K1000" s="61"/>
      <c r="L1000" s="7"/>
    </row>
    <row r="1001" spans="1:18" hidden="1">
      <c r="A1001" s="7" t="s">
        <v>608</v>
      </c>
    </row>
    <row r="1002" spans="1:18" hidden="1">
      <c r="A1002" s="7" t="s">
        <v>608</v>
      </c>
    </row>
    <row r="1003" spans="1:18">
      <c r="A1003" s="7">
        <v>9</v>
      </c>
      <c r="B1003" s="30" t="s">
        <v>609</v>
      </c>
      <c r="C1003" s="30" t="s">
        <v>610</v>
      </c>
      <c r="D1003" s="31" t="s">
        <v>611</v>
      </c>
      <c r="E1003" s="32"/>
      <c r="F1003" s="32"/>
      <c r="G1003" s="33" t="s">
        <v>13</v>
      </c>
      <c r="H1003" s="34">
        <v>2</v>
      </c>
      <c r="I1003" s="35"/>
      <c r="J1003" s="36"/>
      <c r="K1003" s="37">
        <f>IF(AND(H1003= "",I1003= ""), 0, ROUND(ROUND(J1003, 2) * ROUND(IF(I1003="",H1003,I1003),  0), 2))</f>
        <v/>
      </c>
      <c r="L1003" s="7"/>
      <c r="N1003" s="38">
        <v>0.2</v>
      </c>
      <c r="R1003" s="7">
        <v>9337</v>
      </c>
    </row>
    <row r="1004" spans="1:18" hidden="1">
      <c r="A1004" s="7" t="s">
        <v>52</v>
      </c>
    </row>
    <row r="1005" spans="1:18" hidden="1">
      <c r="A1005" s="7" t="s">
        <v>608</v>
      </c>
    </row>
    <row r="1006" spans="1:18">
      <c r="A1006" s="7">
        <v>9</v>
      </c>
      <c r="B1006" s="30" t="s">
        <v>612</v>
      </c>
      <c r="C1006" s="30"/>
      <c r="D1006" s="31" t="s">
        <v>613</v>
      </c>
      <c r="E1006" s="32"/>
      <c r="F1006" s="32"/>
      <c r="G1006" s="33" t="s">
        <v>13</v>
      </c>
      <c r="H1006" s="34">
        <v>6</v>
      </c>
      <c r="I1006" s="35"/>
      <c r="J1006" s="36"/>
      <c r="K1006" s="37">
        <f>IF(AND(H1006= "",I1006= ""), 0, ROUND(ROUND(J1006, 2) * ROUND(IF(I1006="",H1006,I1006),  0), 2))</f>
        <v/>
      </c>
      <c r="L1006" s="7"/>
      <c r="N1006" s="38">
        <v>0.2</v>
      </c>
      <c r="R1006" s="7">
        <v>9337</v>
      </c>
    </row>
    <row r="1007" spans="1:18" hidden="1">
      <c r="A1007" s="7" t="s">
        <v>52</v>
      </c>
    </row>
    <row r="1008" spans="1:18" hidden="1">
      <c r="A1008" s="7" t="s">
        <v>601</v>
      </c>
    </row>
    <row r="1009" spans="1:18" hidden="1">
      <c r="A1009" s="7" t="s">
        <v>280</v>
      </c>
    </row>
    <row r="1010" spans="1:18">
      <c r="A1010" s="7">
        <v>6</v>
      </c>
      <c r="B1010" s="27" t="s">
        <v>614</v>
      </c>
      <c r="C1010" s="27" t="s">
        <v>615</v>
      </c>
      <c r="D1010" s="58" t="s">
        <v>616</v>
      </c>
      <c r="E1010" s="58"/>
      <c r="F1010" s="58"/>
      <c r="G1010" s="58"/>
      <c r="H1010" s="58"/>
      <c r="I1010" s="58"/>
      <c r="J1010" s="58"/>
      <c r="K1010" s="58"/>
      <c r="L1010" s="7"/>
    </row>
    <row r="1011" spans="1:18" hidden="1">
      <c r="A1011" s="7" t="s">
        <v>273</v>
      </c>
    </row>
    <row r="1012" spans="1:18" hidden="1">
      <c r="A1012" s="7" t="s">
        <v>273</v>
      </c>
    </row>
    <row r="1013" spans="1:18" hidden="1">
      <c r="A1013" s="7" t="s">
        <v>273</v>
      </c>
    </row>
    <row r="1014" spans="1:18" hidden="1">
      <c r="A1014" s="7" t="s">
        <v>273</v>
      </c>
    </row>
    <row r="1015" spans="1:18" hidden="1">
      <c r="A1015" s="7" t="s">
        <v>273</v>
      </c>
    </row>
    <row r="1016" spans="1:18" hidden="1">
      <c r="A1016" s="7" t="s">
        <v>273</v>
      </c>
    </row>
    <row r="1017" spans="1:18" hidden="1">
      <c r="A1017" s="7" t="s">
        <v>273</v>
      </c>
    </row>
    <row r="1018" spans="1:18" hidden="1">
      <c r="A1018" s="57" t="s">
        <v>274</v>
      </c>
    </row>
    <row r="1019" spans="1:18">
      <c r="A1019" s="7">
        <v>9</v>
      </c>
      <c r="B1019" s="30" t="s">
        <v>617</v>
      </c>
      <c r="C1019" s="30" t="s">
        <v>618</v>
      </c>
      <c r="D1019" s="31" t="s">
        <v>619</v>
      </c>
      <c r="E1019" s="32"/>
      <c r="F1019" s="32"/>
      <c r="G1019" s="33" t="s">
        <v>13</v>
      </c>
      <c r="H1019" s="34">
        <v>14</v>
      </c>
      <c r="I1019" s="35"/>
      <c r="J1019" s="36"/>
      <c r="K1019" s="37">
        <f>IF(AND(H1019= "",I1019= ""), 0, ROUND(ROUND(J1019, 2) * ROUND(IF(I1019="",H1019,I1019),  0), 2))</f>
        <v/>
      </c>
      <c r="L1019" s="7"/>
      <c r="N1019" s="38">
        <v>0.2</v>
      </c>
      <c r="R1019" s="7">
        <v>9337</v>
      </c>
    </row>
    <row r="1020" spans="1:18" hidden="1">
      <c r="A1020" s="7" t="s">
        <v>52</v>
      </c>
    </row>
    <row r="1021" spans="1:18" hidden="1">
      <c r="A1021" s="7" t="s">
        <v>280</v>
      </c>
    </row>
    <row r="1022" spans="1:18">
      <c r="A1022" s="7">
        <v>6</v>
      </c>
      <c r="B1022" s="27" t="s">
        <v>620</v>
      </c>
      <c r="C1022" s="27"/>
      <c r="D1022" s="58" t="s">
        <v>621</v>
      </c>
      <c r="E1022" s="58"/>
      <c r="F1022" s="58"/>
      <c r="G1022" s="58"/>
      <c r="H1022" s="58"/>
      <c r="I1022" s="58"/>
      <c r="J1022" s="58"/>
      <c r="K1022" s="58"/>
      <c r="L1022" s="7"/>
    </row>
    <row r="1023" spans="1:18" hidden="1">
      <c r="A1023" s="7" t="s">
        <v>273</v>
      </c>
    </row>
    <row r="1024" spans="1:18" hidden="1">
      <c r="A1024" s="7" t="s">
        <v>273</v>
      </c>
    </row>
    <row r="1025" spans="1:18" hidden="1">
      <c r="A1025" s="7" t="s">
        <v>273</v>
      </c>
    </row>
    <row r="1026" spans="1:18" hidden="1">
      <c r="A1026" s="7" t="s">
        <v>273</v>
      </c>
    </row>
    <row r="1027" spans="1:18" hidden="1">
      <c r="A1027" s="7" t="s">
        <v>273</v>
      </c>
    </row>
    <row r="1028" spans="1:18" hidden="1">
      <c r="A1028" s="7" t="s">
        <v>273</v>
      </c>
    </row>
    <row r="1029" spans="1:18" hidden="1">
      <c r="A1029" s="7" t="s">
        <v>273</v>
      </c>
    </row>
    <row r="1030" spans="1:18" hidden="1">
      <c r="A1030" s="57" t="s">
        <v>274</v>
      </c>
    </row>
    <row r="1031" spans="1:18">
      <c r="A1031" s="7">
        <v>9</v>
      </c>
      <c r="B1031" s="30" t="s">
        <v>622</v>
      </c>
      <c r="C1031" s="30"/>
      <c r="D1031" s="31" t="s">
        <v>623</v>
      </c>
      <c r="E1031" s="32"/>
      <c r="F1031" s="32"/>
      <c r="G1031" s="33" t="s">
        <v>13</v>
      </c>
      <c r="H1031" s="34">
        <v>2</v>
      </c>
      <c r="I1031" s="35"/>
      <c r="J1031" s="36"/>
      <c r="K1031" s="37">
        <f>IF(AND(H1031= "",I1031= ""), 0, ROUND(ROUND(J1031, 2) * ROUND(IF(I1031="",H1031,I1031),  0), 2))</f>
        <v/>
      </c>
      <c r="L1031" s="7"/>
      <c r="N1031" s="38">
        <v>0.2</v>
      </c>
      <c r="R1031" s="7">
        <v>9337</v>
      </c>
    </row>
    <row r="1032" spans="1:18" hidden="1">
      <c r="A1032" s="7" t="s">
        <v>52</v>
      </c>
    </row>
    <row r="1033" spans="1:18" hidden="1">
      <c r="A1033" s="7" t="s">
        <v>280</v>
      </c>
    </row>
    <row r="1034" spans="1:18">
      <c r="A1034" s="7">
        <v>6</v>
      </c>
      <c r="B1034" s="27" t="s">
        <v>624</v>
      </c>
      <c r="C1034" s="27"/>
      <c r="D1034" s="58" t="s">
        <v>625</v>
      </c>
      <c r="E1034" s="58"/>
      <c r="F1034" s="58"/>
      <c r="G1034" s="58"/>
      <c r="H1034" s="58"/>
      <c r="I1034" s="58"/>
      <c r="J1034" s="58"/>
      <c r="K1034" s="58"/>
      <c r="L1034" s="7"/>
    </row>
    <row r="1035" spans="1:18" hidden="1">
      <c r="A1035" s="7" t="s">
        <v>273</v>
      </c>
    </row>
    <row r="1036" spans="1:18" hidden="1">
      <c r="A1036" s="7" t="s">
        <v>273</v>
      </c>
    </row>
    <row r="1037" spans="1:18" hidden="1">
      <c r="A1037" s="7" t="s">
        <v>273</v>
      </c>
    </row>
    <row r="1038" spans="1:18" hidden="1">
      <c r="A1038" s="57" t="s">
        <v>274</v>
      </c>
    </row>
    <row r="1039" spans="1:18">
      <c r="A1039" s="7">
        <v>9</v>
      </c>
      <c r="B1039" s="30" t="s">
        <v>626</v>
      </c>
      <c r="C1039" s="30"/>
      <c r="D1039" s="31" t="s">
        <v>627</v>
      </c>
      <c r="E1039" s="32"/>
      <c r="F1039" s="32"/>
      <c r="G1039" s="33" t="s">
        <v>13</v>
      </c>
      <c r="H1039" s="34">
        <v>10</v>
      </c>
      <c r="I1039" s="35"/>
      <c r="J1039" s="36"/>
      <c r="K1039" s="37">
        <f>IF(AND(H1039= "",I1039= ""), 0, ROUND(ROUND(J1039, 2) * ROUND(IF(I1039="",H1039,I1039),  0), 2))</f>
        <v/>
      </c>
      <c r="L1039" s="7"/>
      <c r="N1039" s="38">
        <v>0.2</v>
      </c>
      <c r="R1039" s="7">
        <v>9337</v>
      </c>
    </row>
    <row r="1040" spans="1:18" hidden="1">
      <c r="A1040" s="7" t="s">
        <v>52</v>
      </c>
    </row>
    <row r="1041" spans="1:18" hidden="1">
      <c r="A1041" s="7" t="s">
        <v>280</v>
      </c>
    </row>
    <row r="1042" spans="1:18">
      <c r="A1042" s="7">
        <v>6</v>
      </c>
      <c r="B1042" s="27" t="s">
        <v>628</v>
      </c>
      <c r="C1042" s="27"/>
      <c r="D1042" s="58" t="s">
        <v>629</v>
      </c>
      <c r="E1042" s="58"/>
      <c r="F1042" s="58"/>
      <c r="G1042" s="58"/>
      <c r="H1042" s="58"/>
      <c r="I1042" s="58"/>
      <c r="J1042" s="58"/>
      <c r="K1042" s="58"/>
      <c r="L1042" s="7"/>
    </row>
    <row r="1043" spans="1:18" hidden="1">
      <c r="A1043" s="7" t="s">
        <v>273</v>
      </c>
    </row>
    <row r="1044" spans="1:18" hidden="1">
      <c r="A1044" s="7" t="s">
        <v>273</v>
      </c>
    </row>
    <row r="1045" spans="1:18" hidden="1">
      <c r="A1045" s="7" t="s">
        <v>273</v>
      </c>
    </row>
    <row r="1046" spans="1:18" hidden="1">
      <c r="A1046" s="57" t="s">
        <v>274</v>
      </c>
    </row>
    <row r="1047" spans="1:18">
      <c r="A1047" s="7">
        <v>9</v>
      </c>
      <c r="B1047" s="30" t="s">
        <v>630</v>
      </c>
      <c r="C1047" s="30"/>
      <c r="D1047" s="31" t="s">
        <v>631</v>
      </c>
      <c r="E1047" s="32"/>
      <c r="F1047" s="32"/>
      <c r="G1047" s="33" t="s">
        <v>13</v>
      </c>
      <c r="H1047" s="34">
        <v>18</v>
      </c>
      <c r="I1047" s="35"/>
      <c r="J1047" s="36"/>
      <c r="K1047" s="37">
        <f>IF(AND(H1047= "",I1047= ""), 0, ROUND(ROUND(J1047, 2) * ROUND(IF(I1047="",H1047,I1047),  0), 2))</f>
        <v/>
      </c>
      <c r="L1047" s="7"/>
      <c r="N1047" s="38">
        <v>0.2</v>
      </c>
      <c r="R1047" s="7">
        <v>9337</v>
      </c>
    </row>
    <row r="1048" spans="1:18" hidden="1">
      <c r="A1048" s="7" t="s">
        <v>52</v>
      </c>
    </row>
    <row r="1049" spans="1:18" hidden="1">
      <c r="A1049" s="7" t="s">
        <v>280</v>
      </c>
    </row>
    <row r="1050" spans="1:18">
      <c r="A1050" s="7">
        <v>6</v>
      </c>
      <c r="B1050" s="27" t="s">
        <v>632</v>
      </c>
      <c r="C1050" s="27" t="s">
        <v>633</v>
      </c>
      <c r="D1050" s="58" t="s">
        <v>634</v>
      </c>
      <c r="E1050" s="58"/>
      <c r="F1050" s="58"/>
      <c r="G1050" s="58"/>
      <c r="H1050" s="58"/>
      <c r="I1050" s="58"/>
      <c r="J1050" s="58"/>
      <c r="K1050" s="58"/>
      <c r="L1050" s="7"/>
    </row>
    <row r="1051" spans="1:18" hidden="1">
      <c r="A1051" s="7" t="s">
        <v>273</v>
      </c>
    </row>
    <row r="1052" spans="1:18">
      <c r="A1052" s="7">
        <v>9</v>
      </c>
      <c r="B1052" s="30" t="s">
        <v>635</v>
      </c>
      <c r="C1052" s="30" t="s">
        <v>636</v>
      </c>
      <c r="D1052" s="31" t="s">
        <v>637</v>
      </c>
      <c r="E1052" s="32"/>
      <c r="F1052" s="32"/>
      <c r="G1052" s="33" t="s">
        <v>13</v>
      </c>
      <c r="H1052" s="34">
        <v>1</v>
      </c>
      <c r="I1052" s="35"/>
      <c r="J1052" s="36"/>
      <c r="K1052" s="37">
        <f>IF(AND(H1052= "",I1052= ""), 0, ROUND(ROUND(J1052, 2) * ROUND(IF(I1052="",H1052,I1052),  0), 2))</f>
        <v/>
      </c>
      <c r="L1052" s="7"/>
      <c r="N1052" s="38">
        <v>0.2</v>
      </c>
      <c r="R1052" s="7">
        <v>9337</v>
      </c>
    </row>
    <row r="1053" spans="1:18" hidden="1">
      <c r="A1053" s="7" t="s">
        <v>52</v>
      </c>
    </row>
    <row r="1054" spans="1:18" hidden="1">
      <c r="A1054" s="7" t="s">
        <v>273</v>
      </c>
    </row>
    <row r="1055" spans="1:18">
      <c r="A1055" s="7">
        <v>9</v>
      </c>
      <c r="B1055" s="30" t="s">
        <v>638</v>
      </c>
      <c r="C1055" s="30" t="s">
        <v>639</v>
      </c>
      <c r="D1055" s="31" t="s">
        <v>640</v>
      </c>
      <c r="E1055" s="32"/>
      <c r="F1055" s="32"/>
      <c r="G1055" s="33" t="s">
        <v>13</v>
      </c>
      <c r="H1055" s="34">
        <v>16</v>
      </c>
      <c r="I1055" s="35"/>
      <c r="J1055" s="36"/>
      <c r="K1055" s="37">
        <f>IF(AND(H1055= "",I1055= ""), 0, ROUND(ROUND(J1055, 2) * ROUND(IF(I1055="",H1055,I1055),  0), 2))</f>
        <v/>
      </c>
      <c r="L1055" s="7"/>
      <c r="N1055" s="38">
        <v>0.2</v>
      </c>
      <c r="R1055" s="7">
        <v>9337</v>
      </c>
    </row>
    <row r="1056" spans="1:18" hidden="1">
      <c r="A1056" s="7" t="s">
        <v>52</v>
      </c>
    </row>
    <row r="1057" spans="1:18" hidden="1">
      <c r="A1057" s="7" t="s">
        <v>280</v>
      </c>
    </row>
    <row r="1058" spans="1:18" hidden="1">
      <c r="A1058" s="7" t="s">
        <v>86</v>
      </c>
    </row>
    <row r="1059" spans="1:18">
      <c r="A1059" s="7">
        <v>5</v>
      </c>
      <c r="B1059" s="27" t="s">
        <v>641</v>
      </c>
      <c r="C1059" s="27" t="s">
        <v>642</v>
      </c>
      <c r="D1059" s="56" t="s">
        <v>643</v>
      </c>
      <c r="E1059" s="56"/>
      <c r="F1059" s="56"/>
      <c r="G1059" s="56"/>
      <c r="H1059" s="56"/>
      <c r="I1059" s="56"/>
      <c r="J1059" s="56"/>
      <c r="K1059" s="56"/>
      <c r="L1059" s="7"/>
    </row>
    <row r="1060" spans="1:18" hidden="1">
      <c r="A1060" s="7" t="s">
        <v>81</v>
      </c>
    </row>
    <row r="1061" spans="1:18">
      <c r="A1061" s="7">
        <v>9</v>
      </c>
      <c r="B1061" s="30" t="s">
        <v>644</v>
      </c>
      <c r="C1061" s="30" t="s">
        <v>645</v>
      </c>
      <c r="D1061" s="31" t="s">
        <v>646</v>
      </c>
      <c r="E1061" s="32"/>
      <c r="F1061" s="32"/>
      <c r="G1061" s="33" t="s">
        <v>75</v>
      </c>
      <c r="H1061" s="54"/>
      <c r="I1061" s="55"/>
      <c r="J1061" s="36"/>
      <c r="K1061" s="37">
        <f>IF(AND(H1061= "",I1061= ""), 0, ROUND(ROUND(J1061, 2) * ROUND(IF(I1061="",H1061,I1061),  3), 2))</f>
        <v/>
      </c>
      <c r="L1061" s="7"/>
      <c r="N1061" s="38">
        <v>0.2</v>
      </c>
      <c r="R1061" s="7">
        <v>9337</v>
      </c>
    </row>
    <row r="1062" spans="1:18" hidden="1">
      <c r="A1062" s="7" t="s">
        <v>52</v>
      </c>
    </row>
    <row r="1063" spans="1:18" hidden="1">
      <c r="A1063" s="7" t="s">
        <v>86</v>
      </c>
    </row>
    <row r="1064" spans="1:18">
      <c r="A1064" s="7">
        <v>5</v>
      </c>
      <c r="B1064" s="27" t="s">
        <v>647</v>
      </c>
      <c r="C1064" s="27" t="s">
        <v>648</v>
      </c>
      <c r="D1064" s="56" t="s">
        <v>649</v>
      </c>
      <c r="E1064" s="56"/>
      <c r="F1064" s="56"/>
      <c r="G1064" s="56"/>
      <c r="H1064" s="56"/>
      <c r="I1064" s="56"/>
      <c r="J1064" s="56"/>
      <c r="K1064" s="56"/>
      <c r="L1064" s="7"/>
    </row>
    <row r="1065" spans="1:18">
      <c r="A1065" s="7">
        <v>6</v>
      </c>
      <c r="B1065" s="27" t="s">
        <v>650</v>
      </c>
      <c r="C1065" s="27"/>
      <c r="D1065" s="58" t="s">
        <v>651</v>
      </c>
      <c r="E1065" s="58"/>
      <c r="F1065" s="58"/>
      <c r="G1065" s="58"/>
      <c r="H1065" s="58"/>
      <c r="I1065" s="58"/>
      <c r="J1065" s="58"/>
      <c r="K1065" s="58"/>
      <c r="L1065" s="7"/>
    </row>
    <row r="1066" spans="1:18" hidden="1">
      <c r="A1066" s="7" t="s">
        <v>273</v>
      </c>
    </row>
    <row r="1067" spans="1:18" ht="22.5" customHeight="1">
      <c r="A1067" s="7">
        <v>9</v>
      </c>
      <c r="B1067" s="30" t="s">
        <v>652</v>
      </c>
      <c r="C1067" s="30" t="s">
        <v>653</v>
      </c>
      <c r="D1067" s="31" t="s">
        <v>654</v>
      </c>
      <c r="E1067" s="32"/>
      <c r="F1067" s="32"/>
      <c r="G1067" s="33" t="s">
        <v>136</v>
      </c>
      <c r="H1067" s="52">
        <v>2400</v>
      </c>
      <c r="I1067" s="53"/>
      <c r="J1067" s="36"/>
      <c r="K1067" s="37">
        <f>IF(AND(H1067= "",I1067= ""), 0, ROUND(ROUND(J1067, 2) * ROUND(IF(I1067="",H1067,I1067),  2), 2))</f>
        <v/>
      </c>
      <c r="L1067" s="7"/>
      <c r="N1067" s="38">
        <v>0.2</v>
      </c>
      <c r="R1067" s="7">
        <v>9337</v>
      </c>
    </row>
    <row r="1068" spans="1:18" hidden="1">
      <c r="A1068" s="7" t="s">
        <v>52</v>
      </c>
    </row>
    <row r="1069" spans="1:18" ht="22.5" customHeight="1">
      <c r="A1069" s="7">
        <v>9</v>
      </c>
      <c r="B1069" s="30" t="s">
        <v>655</v>
      </c>
      <c r="C1069" s="30" t="s">
        <v>656</v>
      </c>
      <c r="D1069" s="31" t="s">
        <v>657</v>
      </c>
      <c r="E1069" s="32"/>
      <c r="F1069" s="32"/>
      <c r="G1069" s="33" t="s">
        <v>136</v>
      </c>
      <c r="H1069" s="52">
        <v>100</v>
      </c>
      <c r="I1069" s="53"/>
      <c r="J1069" s="36"/>
      <c r="K1069" s="37">
        <f>IF(AND(H1069= "",I1069= ""), 0, ROUND(ROUND(J1069, 2) * ROUND(IF(I1069="",H1069,I1069),  2), 2))</f>
        <v/>
      </c>
      <c r="L1069" s="7"/>
      <c r="N1069" s="38">
        <v>0.2</v>
      </c>
      <c r="R1069" s="7">
        <v>9337</v>
      </c>
    </row>
    <row r="1070" spans="1:18" hidden="1">
      <c r="A1070" s="7" t="s">
        <v>52</v>
      </c>
    </row>
    <row r="1071" spans="1:18" hidden="1">
      <c r="A1071" s="7" t="s">
        <v>280</v>
      </c>
    </row>
    <row r="1072" spans="1:18">
      <c r="A1072" s="7">
        <v>6</v>
      </c>
      <c r="B1072" s="27" t="s">
        <v>658</v>
      </c>
      <c r="C1072" s="27"/>
      <c r="D1072" s="58" t="s">
        <v>659</v>
      </c>
      <c r="E1072" s="58"/>
      <c r="F1072" s="58"/>
      <c r="G1072" s="58"/>
      <c r="H1072" s="58"/>
      <c r="I1072" s="58"/>
      <c r="J1072" s="58"/>
      <c r="K1072" s="58"/>
      <c r="L1072" s="7"/>
    </row>
    <row r="1073" spans="1:18" hidden="1">
      <c r="A1073" s="7" t="s">
        <v>273</v>
      </c>
    </row>
    <row r="1074" spans="1:18" ht="22.5" customHeight="1">
      <c r="A1074" s="7">
        <v>9</v>
      </c>
      <c r="B1074" s="30" t="s">
        <v>660</v>
      </c>
      <c r="C1074" s="30"/>
      <c r="D1074" s="31" t="s">
        <v>661</v>
      </c>
      <c r="E1074" s="32"/>
      <c r="F1074" s="32"/>
      <c r="G1074" s="33" t="s">
        <v>136</v>
      </c>
      <c r="H1074" s="52">
        <v>120</v>
      </c>
      <c r="I1074" s="53"/>
      <c r="J1074" s="36"/>
      <c r="K1074" s="37">
        <f>IF(AND(H1074= "",I1074= ""), 0, ROUND(ROUND(J1074, 2) * ROUND(IF(I1074="",H1074,I1074),  2), 2))</f>
        <v/>
      </c>
      <c r="L1074" s="7"/>
      <c r="N1074" s="38">
        <v>0.2</v>
      </c>
      <c r="R1074" s="7">
        <v>9337</v>
      </c>
    </row>
    <row r="1075" spans="1:18" hidden="1">
      <c r="A1075" s="7" t="s">
        <v>52</v>
      </c>
    </row>
    <row r="1076" spans="1:18" hidden="1">
      <c r="A1076" s="7" t="s">
        <v>280</v>
      </c>
    </row>
    <row r="1077" spans="1:18">
      <c r="A1077" s="7">
        <v>6</v>
      </c>
      <c r="B1077" s="27" t="s">
        <v>662</v>
      </c>
      <c r="C1077" s="27"/>
      <c r="D1077" s="58" t="s">
        <v>663</v>
      </c>
      <c r="E1077" s="58"/>
      <c r="F1077" s="58"/>
      <c r="G1077" s="58"/>
      <c r="H1077" s="58"/>
      <c r="I1077" s="58"/>
      <c r="J1077" s="58"/>
      <c r="K1077" s="58"/>
      <c r="L1077" s="7"/>
    </row>
    <row r="1078" spans="1:18" hidden="1">
      <c r="A1078" s="7" t="s">
        <v>273</v>
      </c>
    </row>
    <row r="1079" spans="1:18" hidden="1">
      <c r="A1079" s="7" t="s">
        <v>273</v>
      </c>
    </row>
    <row r="1080" spans="1:18" hidden="1">
      <c r="A1080" s="7" t="s">
        <v>273</v>
      </c>
    </row>
    <row r="1081" spans="1:18" hidden="1">
      <c r="A1081" s="7" t="s">
        <v>273</v>
      </c>
    </row>
    <row r="1082" spans="1:18">
      <c r="A1082" s="7">
        <v>9</v>
      </c>
      <c r="B1082" s="30" t="s">
        <v>664</v>
      </c>
      <c r="C1082" s="30"/>
      <c r="D1082" s="31" t="s">
        <v>665</v>
      </c>
      <c r="E1082" s="32"/>
      <c r="F1082" s="32"/>
      <c r="G1082" s="33" t="s">
        <v>51</v>
      </c>
      <c r="H1082" s="34">
        <v>10</v>
      </c>
      <c r="I1082" s="35"/>
      <c r="J1082" s="36"/>
      <c r="K1082" s="37">
        <f>IF(AND(H1082= "",I1082= ""), 0, ROUND(ROUND(J1082, 2) * ROUND(IF(I1082="",H1082,I1082),  0), 2))</f>
        <v/>
      </c>
      <c r="L1082" s="7"/>
      <c r="N1082" s="38">
        <v>0.2</v>
      </c>
      <c r="R1082" s="7">
        <v>9337</v>
      </c>
    </row>
    <row r="1083" spans="1:18" hidden="1">
      <c r="A1083" s="7" t="s">
        <v>52</v>
      </c>
    </row>
    <row r="1084" spans="1:18" ht="22.5" customHeight="1">
      <c r="A1084" s="7">
        <v>9</v>
      </c>
      <c r="B1084" s="30" t="s">
        <v>666</v>
      </c>
      <c r="C1084" s="30"/>
      <c r="D1084" s="31" t="s">
        <v>667</v>
      </c>
      <c r="E1084" s="32"/>
      <c r="F1084" s="32"/>
      <c r="G1084" s="33" t="s">
        <v>51</v>
      </c>
      <c r="H1084" s="34">
        <v>22</v>
      </c>
      <c r="I1084" s="35"/>
      <c r="J1084" s="36"/>
      <c r="K1084" s="37">
        <f>IF(AND(H1084= "",I1084= ""), 0, ROUND(ROUND(J1084, 2) * ROUND(IF(I1084="",H1084,I1084),  0), 2))</f>
        <v/>
      </c>
      <c r="L1084" s="7"/>
      <c r="N1084" s="38">
        <v>0.2</v>
      </c>
      <c r="R1084" s="7">
        <v>9337</v>
      </c>
    </row>
    <row r="1085" spans="1:18" hidden="1">
      <c r="A1085" s="7" t="s">
        <v>52</v>
      </c>
    </row>
    <row r="1086" spans="1:18" ht="22.5" customHeight="1">
      <c r="A1086" s="7">
        <v>9</v>
      </c>
      <c r="B1086" s="30" t="s">
        <v>668</v>
      </c>
      <c r="C1086" s="30"/>
      <c r="D1086" s="31" t="s">
        <v>669</v>
      </c>
      <c r="E1086" s="32"/>
      <c r="F1086" s="32"/>
      <c r="G1086" s="33" t="s">
        <v>51</v>
      </c>
      <c r="H1086" s="34">
        <v>12</v>
      </c>
      <c r="I1086" s="35"/>
      <c r="J1086" s="36"/>
      <c r="K1086" s="37">
        <f>IF(AND(H1086= "",I1086= ""), 0, ROUND(ROUND(J1086, 2) * ROUND(IF(I1086="",H1086,I1086),  0), 2))</f>
        <v/>
      </c>
      <c r="L1086" s="7"/>
      <c r="N1086" s="38">
        <v>0.2</v>
      </c>
      <c r="R1086" s="7">
        <v>9337</v>
      </c>
    </row>
    <row r="1087" spans="1:18" hidden="1">
      <c r="A1087" s="7" t="s">
        <v>52</v>
      </c>
    </row>
    <row r="1088" spans="1:18" ht="22.5" customHeight="1">
      <c r="A1088" s="7">
        <v>9</v>
      </c>
      <c r="B1088" s="30" t="s">
        <v>670</v>
      </c>
      <c r="C1088" s="30"/>
      <c r="D1088" s="31" t="s">
        <v>671</v>
      </c>
      <c r="E1088" s="32"/>
      <c r="F1088" s="32"/>
      <c r="G1088" s="33" t="s">
        <v>51</v>
      </c>
      <c r="H1088" s="34">
        <v>19</v>
      </c>
      <c r="I1088" s="35"/>
      <c r="J1088" s="36"/>
      <c r="K1088" s="37">
        <f>IF(AND(H1088= "",I1088= ""), 0, ROUND(ROUND(J1088, 2) * ROUND(IF(I1088="",H1088,I1088),  0), 2))</f>
        <v/>
      </c>
      <c r="L1088" s="7"/>
      <c r="N1088" s="38">
        <v>0.2</v>
      </c>
      <c r="R1088" s="7">
        <v>9337</v>
      </c>
    </row>
    <row r="1089" spans="1:18" hidden="1">
      <c r="A1089" s="7" t="s">
        <v>52</v>
      </c>
    </row>
    <row r="1090" spans="1:18" ht="22.5" customHeight="1">
      <c r="A1090" s="7">
        <v>9</v>
      </c>
      <c r="B1090" s="30" t="s">
        <v>672</v>
      </c>
      <c r="C1090" s="30"/>
      <c r="D1090" s="31" t="s">
        <v>673</v>
      </c>
      <c r="E1090" s="32"/>
      <c r="F1090" s="32"/>
      <c r="G1090" s="33" t="s">
        <v>51</v>
      </c>
      <c r="H1090" s="34">
        <v>24</v>
      </c>
      <c r="I1090" s="35"/>
      <c r="J1090" s="36"/>
      <c r="K1090" s="37">
        <f>IF(AND(H1090= "",I1090= ""), 0, ROUND(ROUND(J1090, 2) * ROUND(IF(I1090="",H1090,I1090),  0), 2))</f>
        <v/>
      </c>
      <c r="L1090" s="7"/>
      <c r="N1090" s="38">
        <v>0.2</v>
      </c>
      <c r="R1090" s="7">
        <v>9337</v>
      </c>
    </row>
    <row r="1091" spans="1:18" hidden="1">
      <c r="A1091" s="7" t="s">
        <v>52</v>
      </c>
    </row>
    <row r="1092" spans="1:18" ht="22.5" customHeight="1">
      <c r="A1092" s="7">
        <v>9</v>
      </c>
      <c r="B1092" s="30" t="s">
        <v>674</v>
      </c>
      <c r="C1092" s="30"/>
      <c r="D1092" s="31" t="s">
        <v>675</v>
      </c>
      <c r="E1092" s="32"/>
      <c r="F1092" s="32"/>
      <c r="G1092" s="33" t="s">
        <v>51</v>
      </c>
      <c r="H1092" s="34">
        <v>6</v>
      </c>
      <c r="I1092" s="35"/>
      <c r="J1092" s="36"/>
      <c r="K1092" s="37">
        <f>IF(AND(H1092= "",I1092= ""), 0, ROUND(ROUND(J1092, 2) * ROUND(IF(I1092="",H1092,I1092),  0), 2))</f>
        <v/>
      </c>
      <c r="L1092" s="7"/>
      <c r="N1092" s="38">
        <v>0.2</v>
      </c>
      <c r="R1092" s="7">
        <v>9337</v>
      </c>
    </row>
    <row r="1093" spans="1:18" hidden="1">
      <c r="A1093" s="7" t="s">
        <v>52</v>
      </c>
    </row>
    <row r="1094" spans="1:18" ht="22.5" customHeight="1">
      <c r="A1094" s="7">
        <v>9</v>
      </c>
      <c r="B1094" s="30" t="s">
        <v>676</v>
      </c>
      <c r="C1094" s="30"/>
      <c r="D1094" s="31" t="s">
        <v>677</v>
      </c>
      <c r="E1094" s="32"/>
      <c r="F1094" s="32"/>
      <c r="G1094" s="33" t="s">
        <v>51</v>
      </c>
      <c r="H1094" s="34">
        <v>6</v>
      </c>
      <c r="I1094" s="35"/>
      <c r="J1094" s="36"/>
      <c r="K1094" s="37">
        <f>IF(AND(H1094= "",I1094= ""), 0, ROUND(ROUND(J1094, 2) * ROUND(IF(I1094="",H1094,I1094),  0), 2))</f>
        <v/>
      </c>
      <c r="L1094" s="7"/>
      <c r="N1094" s="38">
        <v>0.2</v>
      </c>
      <c r="R1094" s="7">
        <v>9337</v>
      </c>
    </row>
    <row r="1095" spans="1:18" hidden="1">
      <c r="A1095" s="7" t="s">
        <v>52</v>
      </c>
    </row>
    <row r="1096" spans="1:18" ht="33.75" customHeight="1">
      <c r="A1096" s="7">
        <v>9</v>
      </c>
      <c r="B1096" s="30" t="s">
        <v>678</v>
      </c>
      <c r="C1096" s="30"/>
      <c r="D1096" s="31" t="s">
        <v>679</v>
      </c>
      <c r="E1096" s="32"/>
      <c r="F1096" s="32"/>
      <c r="G1096" s="33" t="s">
        <v>51</v>
      </c>
      <c r="H1096" s="34">
        <v>19</v>
      </c>
      <c r="I1096" s="35"/>
      <c r="J1096" s="36"/>
      <c r="K1096" s="37">
        <f>IF(AND(H1096= "",I1096= ""), 0, ROUND(ROUND(J1096, 2) * ROUND(IF(I1096="",H1096,I1096),  0), 2))</f>
        <v/>
      </c>
      <c r="L1096" s="7"/>
      <c r="N1096" s="38">
        <v>0.2</v>
      </c>
      <c r="R1096" s="7">
        <v>9337</v>
      </c>
    </row>
    <row r="1097" spans="1:18" hidden="1">
      <c r="A1097" s="7" t="s">
        <v>52</v>
      </c>
    </row>
    <row r="1098" spans="1:18" hidden="1">
      <c r="A1098" s="7" t="s">
        <v>280</v>
      </c>
    </row>
    <row r="1099" spans="1:18" hidden="1">
      <c r="A1099" s="7" t="s">
        <v>86</v>
      </c>
    </row>
    <row r="1100" spans="1:18">
      <c r="A1100" s="7">
        <v>5</v>
      </c>
      <c r="B1100" s="27" t="s">
        <v>680</v>
      </c>
      <c r="C1100" s="27" t="s">
        <v>681</v>
      </c>
      <c r="D1100" s="56" t="s">
        <v>682</v>
      </c>
      <c r="E1100" s="56"/>
      <c r="F1100" s="56"/>
      <c r="G1100" s="56"/>
      <c r="H1100" s="56"/>
      <c r="I1100" s="56"/>
      <c r="J1100" s="56"/>
      <c r="K1100" s="56"/>
      <c r="L1100" s="7"/>
    </row>
    <row r="1101" spans="1:18" hidden="1">
      <c r="A1101" s="7" t="s">
        <v>81</v>
      </c>
    </row>
    <row r="1102" spans="1:18" hidden="1">
      <c r="A1102" s="7" t="s">
        <v>81</v>
      </c>
    </row>
    <row r="1103" spans="1:18" hidden="1">
      <c r="A1103" s="7" t="s">
        <v>81</v>
      </c>
    </row>
    <row r="1104" spans="1:18" hidden="1">
      <c r="A1104" s="7" t="s">
        <v>81</v>
      </c>
    </row>
    <row r="1105" spans="1:18" hidden="1">
      <c r="A1105" s="7" t="s">
        <v>81</v>
      </c>
    </row>
    <row r="1106" spans="1:18" ht="22.5" customHeight="1">
      <c r="A1106" s="7">
        <v>9</v>
      </c>
      <c r="B1106" s="30" t="s">
        <v>683</v>
      </c>
      <c r="C1106" s="30" t="s">
        <v>684</v>
      </c>
      <c r="D1106" s="31" t="s">
        <v>685</v>
      </c>
      <c r="E1106" s="32"/>
      <c r="F1106" s="32"/>
      <c r="G1106" s="33" t="s">
        <v>51</v>
      </c>
      <c r="H1106" s="34">
        <v>1</v>
      </c>
      <c r="I1106" s="35"/>
      <c r="J1106" s="36"/>
      <c r="K1106" s="37">
        <f>IF(AND(H1106= "",I1106= ""), 0, ROUND(ROUND(J1106, 2) * ROUND(IF(I1106="",H1106,I1106),  0), 2))</f>
        <v/>
      </c>
      <c r="L1106" s="7"/>
      <c r="N1106" s="38">
        <v>0.2</v>
      </c>
      <c r="R1106" s="7">
        <v>9337</v>
      </c>
    </row>
    <row r="1107" spans="1:18" hidden="1">
      <c r="A1107" s="7" t="s">
        <v>52</v>
      </c>
    </row>
    <row r="1108" spans="1:18" ht="45" customHeight="1">
      <c r="A1108" s="7">
        <v>9</v>
      </c>
      <c r="B1108" s="30" t="s">
        <v>686</v>
      </c>
      <c r="C1108" s="30" t="s">
        <v>687</v>
      </c>
      <c r="D1108" s="31" t="s">
        <v>688</v>
      </c>
      <c r="E1108" s="32"/>
      <c r="F1108" s="32"/>
      <c r="G1108" s="33" t="s">
        <v>51</v>
      </c>
      <c r="H1108" s="34">
        <v>1</v>
      </c>
      <c r="I1108" s="35"/>
      <c r="J1108" s="36"/>
      <c r="K1108" s="37">
        <f>IF(AND(H1108= "",I1108= ""), 0, ROUND(ROUND(J1108, 2) * ROUND(IF(I1108="",H1108,I1108),  0), 2))</f>
        <v/>
      </c>
      <c r="L1108" s="7"/>
      <c r="N1108" s="38">
        <v>0.2</v>
      </c>
      <c r="R1108" s="7">
        <v>9337</v>
      </c>
    </row>
    <row r="1109" spans="1:18" hidden="1">
      <c r="A1109" s="7" t="s">
        <v>52</v>
      </c>
    </row>
    <row r="1110" spans="1:18" hidden="1">
      <c r="A1110" s="7" t="s">
        <v>81</v>
      </c>
    </row>
    <row r="1111" spans="1:18" hidden="1">
      <c r="A1111" s="7" t="s">
        <v>86</v>
      </c>
    </row>
    <row r="1112" spans="1:18" ht="25.5" customHeight="1">
      <c r="A1112" s="7">
        <v>5</v>
      </c>
      <c r="B1112" s="27" t="s">
        <v>689</v>
      </c>
      <c r="C1112" s="27" t="s">
        <v>690</v>
      </c>
      <c r="D1112" s="56" t="s">
        <v>691</v>
      </c>
      <c r="E1112" s="56"/>
      <c r="F1112" s="56"/>
      <c r="G1112" s="56"/>
      <c r="H1112" s="56"/>
      <c r="I1112" s="56"/>
      <c r="J1112" s="56"/>
      <c r="K1112" s="56"/>
      <c r="L1112" s="7"/>
    </row>
    <row r="1113" spans="1:18" hidden="1">
      <c r="A1113" s="7" t="s">
        <v>81</v>
      </c>
    </row>
    <row r="1114" spans="1:18" hidden="1">
      <c r="A1114" s="7" t="s">
        <v>81</v>
      </c>
    </row>
    <row r="1115" spans="1:18">
      <c r="A1115" s="7">
        <v>9</v>
      </c>
      <c r="B1115" s="30" t="s">
        <v>692</v>
      </c>
      <c r="C1115" s="30" t="s">
        <v>693</v>
      </c>
      <c r="D1115" s="31" t="s">
        <v>694</v>
      </c>
      <c r="E1115" s="32"/>
      <c r="F1115" s="32"/>
      <c r="G1115" s="33" t="s">
        <v>51</v>
      </c>
      <c r="H1115" s="34">
        <v>1</v>
      </c>
      <c r="I1115" s="35"/>
      <c r="J1115" s="36"/>
      <c r="K1115" s="37">
        <f>IF(AND(H1115= "",I1115= ""), 0, ROUND(ROUND(J1115, 2) * ROUND(IF(I1115="",H1115,I1115),  0), 2))</f>
        <v/>
      </c>
      <c r="L1115" s="7"/>
      <c r="N1115" s="38">
        <v>0.2</v>
      </c>
      <c r="R1115" s="7">
        <v>9337</v>
      </c>
    </row>
    <row r="1116" spans="1:18" hidden="1">
      <c r="A1116" s="7" t="s">
        <v>52</v>
      </c>
    </row>
    <row r="1117" spans="1:18" ht="22.5" customHeight="1">
      <c r="A1117" s="7">
        <v>9</v>
      </c>
      <c r="B1117" s="30" t="s">
        <v>695</v>
      </c>
      <c r="C1117" s="30" t="s">
        <v>696</v>
      </c>
      <c r="D1117" s="31" t="s">
        <v>697</v>
      </c>
      <c r="E1117" s="32"/>
      <c r="F1117" s="32"/>
      <c r="G1117" s="33" t="s">
        <v>51</v>
      </c>
      <c r="H1117" s="34">
        <v>1</v>
      </c>
      <c r="I1117" s="35"/>
      <c r="J1117" s="36"/>
      <c r="K1117" s="37">
        <f>IF(AND(H1117= "",I1117= ""), 0, ROUND(ROUND(J1117, 2) * ROUND(IF(I1117="",H1117,I1117),  0), 2))</f>
        <v/>
      </c>
      <c r="L1117" s="7"/>
      <c r="N1117" s="38">
        <v>0.2</v>
      </c>
      <c r="R1117" s="7">
        <v>9337</v>
      </c>
    </row>
    <row r="1118" spans="1:18" hidden="1">
      <c r="A1118" s="7" t="s">
        <v>52</v>
      </c>
    </row>
    <row r="1119" spans="1:18">
      <c r="A1119" s="7">
        <v>9</v>
      </c>
      <c r="B1119" s="30" t="s">
        <v>698</v>
      </c>
      <c r="C1119" s="30" t="s">
        <v>699</v>
      </c>
      <c r="D1119" s="31" t="s">
        <v>700</v>
      </c>
      <c r="E1119" s="32"/>
      <c r="F1119" s="32"/>
      <c r="G1119" s="33" t="s">
        <v>75</v>
      </c>
      <c r="H1119" s="54"/>
      <c r="I1119" s="55"/>
      <c r="J1119" s="36"/>
      <c r="K1119" s="37">
        <f>IF(AND(H1119= "",I1119= ""), 0, ROUND(ROUND(J1119, 2) * ROUND(IF(I1119="",H1119,I1119),  3), 2))</f>
        <v/>
      </c>
      <c r="L1119" s="7"/>
      <c r="N1119" s="38">
        <v>0.2</v>
      </c>
      <c r="R1119" s="7">
        <v>9337</v>
      </c>
    </row>
    <row r="1120" spans="1:18" hidden="1">
      <c r="A1120" s="7" t="s">
        <v>52</v>
      </c>
    </row>
    <row r="1121" spans="1:12" hidden="1">
      <c r="A1121" s="7" t="s">
        <v>81</v>
      </c>
    </row>
    <row r="1122" spans="1:12" hidden="1">
      <c r="A1122" s="7" t="s">
        <v>86</v>
      </c>
    </row>
    <row r="1123" spans="1:12">
      <c r="A1123" s="7" t="s">
        <v>56</v>
      </c>
      <c r="B1123" s="32"/>
      <c r="C1123" s="32"/>
      <c r="D1123" s="32"/>
      <c r="E1123" s="32"/>
      <c r="F1123" s="32"/>
      <c r="G1123" s="32"/>
      <c r="H1123" s="32"/>
      <c r="I1123" s="32"/>
      <c r="J1123" s="32"/>
      <c r="K1123" s="32"/>
    </row>
    <row r="1124" spans="1:12">
      <c r="B1124" s="32"/>
      <c r="C1124" s="32"/>
      <c r="D1124" s="39" t="s">
        <v>564</v>
      </c>
      <c r="E1124" s="40"/>
      <c r="F1124" s="40"/>
      <c r="G1124" s="41"/>
      <c r="H1124" s="41"/>
      <c r="I1124" s="41"/>
      <c r="J1124" s="41"/>
      <c r="K1124" s="42"/>
    </row>
    <row r="1125" spans="1:12">
      <c r="B1125" s="32"/>
      <c r="C1125" s="32"/>
      <c r="D1125" s="43"/>
      <c r="E1125" s="7"/>
      <c r="F1125" s="7"/>
      <c r="G1125" s="7"/>
      <c r="H1125" s="7"/>
      <c r="I1125" s="7"/>
      <c r="J1125" s="7"/>
      <c r="K1125" s="8"/>
    </row>
    <row r="1126" spans="1:12">
      <c r="B1126" s="32"/>
      <c r="C1126" s="32"/>
      <c r="D1126" s="44" t="s">
        <v>57</v>
      </c>
      <c r="E1126" s="45"/>
      <c r="F1126" s="45"/>
      <c r="G1126" s="46">
        <f>SUMIF(L935:L1123, IF(L934="","",L934), K935:K1123)</f>
        <v/>
      </c>
      <c r="H1126" s="46"/>
      <c r="I1126" s="46"/>
      <c r="J1126" s="46"/>
      <c r="K1126" s="47"/>
    </row>
    <row r="1127" spans="1:12" hidden="1">
      <c r="B1127" s="32"/>
      <c r="C1127" s="32"/>
      <c r="D1127" s="48" t="s">
        <v>58</v>
      </c>
      <c r="E1127" s="49"/>
      <c r="F1127" s="49"/>
      <c r="G1127" s="50">
        <f>ROUND(SUMIF(L935:L1123, IF(L934="","",L934), K935:K1123) * 0.2, 2)</f>
        <v/>
      </c>
      <c r="H1127" s="50"/>
      <c r="I1127" s="50"/>
      <c r="J1127" s="50"/>
      <c r="K1127" s="51"/>
    </row>
    <row r="1128" spans="1:12" hidden="1">
      <c r="B1128" s="32"/>
      <c r="C1128" s="32"/>
      <c r="D1128" s="44" t="s">
        <v>59</v>
      </c>
      <c r="E1128" s="45"/>
      <c r="F1128" s="45"/>
      <c r="G1128" s="46">
        <f>SUM(G1126:G1127)</f>
        <v/>
      </c>
      <c r="H1128" s="46"/>
      <c r="I1128" s="46"/>
      <c r="J1128" s="46"/>
      <c r="K1128" s="47"/>
    </row>
    <row r="1129" spans="1:12">
      <c r="A1129" s="7">
        <v>4</v>
      </c>
      <c r="B1129" s="27" t="s">
        <v>701</v>
      </c>
      <c r="C1129" s="27"/>
      <c r="D1129" s="29" t="s">
        <v>702</v>
      </c>
      <c r="E1129" s="29"/>
      <c r="F1129" s="29"/>
      <c r="G1129" s="29"/>
      <c r="H1129" s="29"/>
      <c r="I1129" s="29"/>
      <c r="J1129" s="29"/>
      <c r="K1129" s="29"/>
      <c r="L1129" s="7" t="s">
        <v>703</v>
      </c>
    </row>
    <row r="1130" spans="1:12" hidden="1">
      <c r="A1130" s="7" t="s">
        <v>47</v>
      </c>
    </row>
    <row r="1131" spans="1:12" hidden="1">
      <c r="A1131" s="7" t="s">
        <v>47</v>
      </c>
    </row>
    <row r="1132" spans="1:12">
      <c r="A1132" s="7">
        <v>5</v>
      </c>
      <c r="B1132" s="27" t="s">
        <v>704</v>
      </c>
      <c r="C1132" s="27"/>
      <c r="D1132" s="56" t="s">
        <v>705</v>
      </c>
      <c r="E1132" s="56"/>
      <c r="F1132" s="56"/>
      <c r="G1132" s="56"/>
      <c r="H1132" s="56"/>
      <c r="I1132" s="56"/>
      <c r="J1132" s="56"/>
      <c r="K1132" s="56"/>
      <c r="L1132" s="7" t="s">
        <v>703</v>
      </c>
    </row>
    <row r="1133" spans="1:12" hidden="1">
      <c r="A1133" s="7" t="s">
        <v>81</v>
      </c>
    </row>
    <row r="1134" spans="1:12" hidden="1">
      <c r="A1134" s="7" t="s">
        <v>81</v>
      </c>
    </row>
    <row r="1135" spans="1:12" hidden="1">
      <c r="A1135" s="7" t="s">
        <v>81</v>
      </c>
    </row>
    <row r="1136" spans="1:12" hidden="1">
      <c r="A1136" s="7" t="s">
        <v>81</v>
      </c>
    </row>
    <row r="1137" spans="1:18" hidden="1">
      <c r="A1137" s="7" t="s">
        <v>81</v>
      </c>
    </row>
    <row r="1138" spans="1:18" hidden="1">
      <c r="A1138" s="7" t="s">
        <v>81</v>
      </c>
    </row>
    <row r="1139" spans="1:18" hidden="1">
      <c r="A1139" s="7" t="s">
        <v>81</v>
      </c>
    </row>
    <row r="1140" spans="1:18" hidden="1">
      <c r="A1140" s="7" t="s">
        <v>81</v>
      </c>
    </row>
    <row r="1141" spans="1:18" hidden="1">
      <c r="A1141" s="7" t="s">
        <v>81</v>
      </c>
    </row>
    <row r="1142" spans="1:18" hidden="1">
      <c r="A1142" s="7" t="s">
        <v>81</v>
      </c>
    </row>
    <row r="1143" spans="1:18">
      <c r="A1143" s="7">
        <v>9</v>
      </c>
      <c r="B1143" s="30" t="s">
        <v>706</v>
      </c>
      <c r="C1143" s="30"/>
      <c r="D1143" s="31" t="s">
        <v>707</v>
      </c>
      <c r="E1143" s="32"/>
      <c r="F1143" s="32"/>
      <c r="G1143" s="33" t="s">
        <v>51</v>
      </c>
      <c r="H1143" s="34">
        <v>1</v>
      </c>
      <c r="I1143" s="35"/>
      <c r="J1143" s="36"/>
      <c r="K1143" s="37">
        <f>IF(AND(H1143= "",I1143= ""), 0, ROUND(ROUND(J1143, 2) * ROUND(IF(I1143="",H1143,I1143),  0), 2))</f>
        <v/>
      </c>
      <c r="L1143" s="7" t="s">
        <v>703</v>
      </c>
      <c r="M1143" s="7">
        <v>117069</v>
      </c>
      <c r="N1143" s="38">
        <v>0.2</v>
      </c>
      <c r="R1143" s="7">
        <v>9337</v>
      </c>
    </row>
    <row r="1144" spans="1:18" hidden="1">
      <c r="A1144" s="7" t="s">
        <v>52</v>
      </c>
    </row>
    <row r="1145" spans="1:18" hidden="1">
      <c r="A1145" s="7" t="s">
        <v>86</v>
      </c>
    </row>
    <row r="1146" spans="1:18">
      <c r="A1146" s="7" t="s">
        <v>56</v>
      </c>
      <c r="B1146" s="32"/>
      <c r="C1146" s="32"/>
      <c r="D1146" s="32"/>
      <c r="E1146" s="32"/>
      <c r="F1146" s="32"/>
      <c r="G1146" s="32"/>
      <c r="H1146" s="32"/>
      <c r="I1146" s="32"/>
      <c r="J1146" s="32"/>
      <c r="K1146" s="32"/>
    </row>
    <row r="1147" spans="1:18">
      <c r="B1147" s="32"/>
      <c r="C1147" s="32"/>
      <c r="D1147" s="39" t="s">
        <v>708</v>
      </c>
      <c r="E1147" s="40"/>
      <c r="F1147" s="40"/>
      <c r="G1147" s="41" t="s">
        <v>709</v>
      </c>
      <c r="H1147" s="41"/>
      <c r="I1147" s="41"/>
      <c r="J1147" s="41"/>
      <c r="K1147" s="42"/>
    </row>
    <row r="1148" spans="1:18">
      <c r="B1148" s="32"/>
      <c r="C1148" s="32"/>
      <c r="D1148" s="43"/>
      <c r="E1148" s="7"/>
      <c r="F1148" s="7"/>
      <c r="G1148" s="7"/>
      <c r="H1148" s="7"/>
      <c r="I1148" s="7"/>
      <c r="J1148" s="7"/>
      <c r="K1148" s="8"/>
    </row>
    <row r="1149" spans="1:18">
      <c r="B1149" s="32"/>
      <c r="C1149" s="32"/>
      <c r="D1149" s="44" t="s">
        <v>57</v>
      </c>
      <c r="E1149" s="45"/>
      <c r="F1149" s="45"/>
      <c r="G1149" s="46">
        <f>SUMIF(L1130:L1146, IF(L1129="","",L1129), K1130:K1146)</f>
        <v/>
      </c>
      <c r="H1149" s="46"/>
      <c r="I1149" s="46"/>
      <c r="J1149" s="46"/>
      <c r="K1149" s="47"/>
    </row>
    <row r="1150" spans="1:18" hidden="1">
      <c r="B1150" s="32"/>
      <c r="C1150" s="32"/>
      <c r="D1150" s="48" t="s">
        <v>58</v>
      </c>
      <c r="E1150" s="49"/>
      <c r="F1150" s="49"/>
      <c r="G1150" s="50">
        <f>ROUND(SUMIF(L1130:L1146, IF(L1129="","",L1129), K1130:K1146) * 0.2, 2)</f>
        <v/>
      </c>
      <c r="H1150" s="50"/>
      <c r="I1150" s="50"/>
      <c r="J1150" s="50"/>
      <c r="K1150" s="51"/>
    </row>
    <row r="1151" spans="1:18" hidden="1">
      <c r="B1151" s="32"/>
      <c r="C1151" s="32"/>
      <c r="D1151" s="44" t="s">
        <v>59</v>
      </c>
      <c r="E1151" s="45"/>
      <c r="F1151" s="45"/>
      <c r="G1151" s="46">
        <f>SUM(G1149:G1150)</f>
        <v/>
      </c>
      <c r="H1151" s="46"/>
      <c r="I1151" s="46"/>
      <c r="J1151" s="46"/>
      <c r="K1151" s="47"/>
    </row>
    <row r="1152" spans="1:18">
      <c r="A1152" s="7">
        <v>4</v>
      </c>
      <c r="B1152" s="27" t="s">
        <v>710</v>
      </c>
      <c r="C1152" s="27"/>
      <c r="D1152" s="29" t="s">
        <v>711</v>
      </c>
      <c r="E1152" s="29"/>
      <c r="F1152" s="29"/>
      <c r="G1152" s="29"/>
      <c r="H1152" s="29"/>
      <c r="I1152" s="29"/>
      <c r="J1152" s="29"/>
      <c r="K1152" s="29"/>
      <c r="L1152" s="7"/>
    </row>
    <row r="1153" spans="1:12" hidden="1">
      <c r="A1153" s="7" t="s">
        <v>47</v>
      </c>
    </row>
    <row r="1154" spans="1:12">
      <c r="A1154" s="7">
        <v>5</v>
      </c>
      <c r="B1154" s="27" t="s">
        <v>712</v>
      </c>
      <c r="C1154" s="27"/>
      <c r="D1154" s="56" t="s">
        <v>575</v>
      </c>
      <c r="E1154" s="56"/>
      <c r="F1154" s="56"/>
      <c r="G1154" s="56"/>
      <c r="H1154" s="56"/>
      <c r="I1154" s="56"/>
      <c r="J1154" s="56"/>
      <c r="K1154" s="56"/>
      <c r="L1154" s="7"/>
    </row>
    <row r="1155" spans="1:12" hidden="1">
      <c r="A1155" s="7" t="s">
        <v>81</v>
      </c>
    </row>
    <row r="1156" spans="1:12" hidden="1">
      <c r="A1156" s="7" t="s">
        <v>81</v>
      </c>
    </row>
    <row r="1157" spans="1:12" hidden="1">
      <c r="A1157" s="7" t="s">
        <v>81</v>
      </c>
    </row>
    <row r="1158" spans="1:12" hidden="1">
      <c r="A1158" s="7" t="s">
        <v>81</v>
      </c>
    </row>
    <row r="1159" spans="1:12" hidden="1">
      <c r="A1159" s="7" t="s">
        <v>86</v>
      </c>
    </row>
    <row r="1160" spans="1:12">
      <c r="A1160" s="7">
        <v>5</v>
      </c>
      <c r="B1160" s="27" t="s">
        <v>713</v>
      </c>
      <c r="C1160" s="27"/>
      <c r="D1160" s="56" t="s">
        <v>714</v>
      </c>
      <c r="E1160" s="56"/>
      <c r="F1160" s="56"/>
      <c r="G1160" s="56"/>
      <c r="H1160" s="56"/>
      <c r="I1160" s="56"/>
      <c r="J1160" s="56"/>
      <c r="K1160" s="56"/>
      <c r="L1160" s="7"/>
    </row>
    <row r="1161" spans="1:12" hidden="1">
      <c r="A1161" s="7" t="s">
        <v>81</v>
      </c>
    </row>
    <row r="1162" spans="1:12" hidden="1">
      <c r="A1162" s="7" t="s">
        <v>81</v>
      </c>
    </row>
    <row r="1163" spans="1:12" hidden="1">
      <c r="A1163" s="7" t="s">
        <v>81</v>
      </c>
    </row>
    <row r="1164" spans="1:12">
      <c r="A1164" s="7">
        <v>6</v>
      </c>
      <c r="B1164" s="27" t="s">
        <v>715</v>
      </c>
      <c r="C1164" s="27"/>
      <c r="D1164" s="58" t="s">
        <v>716</v>
      </c>
      <c r="E1164" s="58"/>
      <c r="F1164" s="58"/>
      <c r="G1164" s="58"/>
      <c r="H1164" s="58"/>
      <c r="I1164" s="58"/>
      <c r="J1164" s="58"/>
      <c r="K1164" s="58"/>
      <c r="L1164" s="7"/>
    </row>
    <row r="1165" spans="1:12" hidden="1">
      <c r="A1165" s="7" t="s">
        <v>273</v>
      </c>
    </row>
    <row r="1166" spans="1:12" hidden="1">
      <c r="A1166" s="7" t="s">
        <v>273</v>
      </c>
    </row>
    <row r="1167" spans="1:12" hidden="1">
      <c r="A1167" s="7" t="s">
        <v>273</v>
      </c>
    </row>
    <row r="1168" spans="1:12" hidden="1">
      <c r="A1168" s="7" t="s">
        <v>273</v>
      </c>
    </row>
    <row r="1169" spans="1:18" hidden="1">
      <c r="A1169" s="7" t="s">
        <v>273</v>
      </c>
    </row>
    <row r="1170" spans="1:18" hidden="1">
      <c r="A1170" s="7" t="s">
        <v>273</v>
      </c>
    </row>
    <row r="1171" spans="1:18" hidden="1">
      <c r="A1171" s="7" t="s">
        <v>273</v>
      </c>
    </row>
    <row r="1172" spans="1:18" hidden="1">
      <c r="A1172" s="7" t="s">
        <v>273</v>
      </c>
    </row>
    <row r="1173" spans="1:18" hidden="1">
      <c r="A1173" s="7" t="s">
        <v>273</v>
      </c>
    </row>
    <row r="1174" spans="1:18" hidden="1">
      <c r="A1174" s="7" t="s">
        <v>273</v>
      </c>
    </row>
    <row r="1175" spans="1:18" hidden="1">
      <c r="A1175" s="7" t="s">
        <v>273</v>
      </c>
    </row>
    <row r="1176" spans="1:18" hidden="1">
      <c r="A1176" s="57" t="s">
        <v>274</v>
      </c>
    </row>
    <row r="1177" spans="1:18">
      <c r="A1177" s="7">
        <v>9</v>
      </c>
      <c r="B1177" s="30" t="s">
        <v>717</v>
      </c>
      <c r="C1177" s="30"/>
      <c r="D1177" s="31" t="s">
        <v>718</v>
      </c>
      <c r="E1177" s="32"/>
      <c r="F1177" s="32"/>
      <c r="G1177" s="33" t="s">
        <v>51</v>
      </c>
      <c r="H1177" s="34">
        <v>38</v>
      </c>
      <c r="I1177" s="35"/>
      <c r="J1177" s="36"/>
      <c r="K1177" s="37">
        <f>IF(AND(H1177= "",I1177= ""), 0, ROUND(ROUND(J1177, 2) * ROUND(IF(I1177="",H1177,I1177),  0), 2))</f>
        <v/>
      </c>
      <c r="L1177" s="7"/>
      <c r="N1177" s="38">
        <v>0.2</v>
      </c>
      <c r="R1177" s="7">
        <v>9337</v>
      </c>
    </row>
    <row r="1178" spans="1:18" hidden="1">
      <c r="A1178" s="7" t="s">
        <v>52</v>
      </c>
    </row>
    <row r="1179" spans="1:18" hidden="1">
      <c r="A1179" s="7" t="s">
        <v>280</v>
      </c>
    </row>
    <row r="1180" spans="1:18">
      <c r="A1180" s="7">
        <v>6</v>
      </c>
      <c r="B1180" s="27" t="s">
        <v>719</v>
      </c>
      <c r="C1180" s="27"/>
      <c r="D1180" s="58" t="s">
        <v>720</v>
      </c>
      <c r="E1180" s="58"/>
      <c r="F1180" s="58"/>
      <c r="G1180" s="58"/>
      <c r="H1180" s="58"/>
      <c r="I1180" s="58"/>
      <c r="J1180" s="58"/>
      <c r="K1180" s="58"/>
      <c r="L1180" s="7"/>
    </row>
    <row r="1181" spans="1:18" hidden="1">
      <c r="A1181" s="7" t="s">
        <v>273</v>
      </c>
    </row>
    <row r="1182" spans="1:18" hidden="1">
      <c r="A1182" s="7" t="s">
        <v>273</v>
      </c>
    </row>
    <row r="1183" spans="1:18" hidden="1">
      <c r="A1183" s="7" t="s">
        <v>273</v>
      </c>
    </row>
    <row r="1184" spans="1:18" hidden="1">
      <c r="A1184" s="7" t="s">
        <v>273</v>
      </c>
    </row>
    <row r="1185" spans="1:18" hidden="1">
      <c r="A1185" s="7" t="s">
        <v>273</v>
      </c>
    </row>
    <row r="1186" spans="1:18" hidden="1">
      <c r="A1186" s="7" t="s">
        <v>273</v>
      </c>
    </row>
    <row r="1187" spans="1:18" hidden="1">
      <c r="A1187" s="57" t="s">
        <v>274</v>
      </c>
    </row>
    <row r="1188" spans="1:18">
      <c r="A1188" s="7">
        <v>9</v>
      </c>
      <c r="B1188" s="30" t="s">
        <v>721</v>
      </c>
      <c r="C1188" s="30"/>
      <c r="D1188" s="31" t="s">
        <v>722</v>
      </c>
      <c r="E1188" s="32"/>
      <c r="F1188" s="32"/>
      <c r="G1188" s="33" t="s">
        <v>51</v>
      </c>
      <c r="H1188" s="34">
        <v>22</v>
      </c>
      <c r="I1188" s="35"/>
      <c r="J1188" s="36"/>
      <c r="K1188" s="37">
        <f>IF(AND(H1188= "",I1188= ""), 0, ROUND(ROUND(J1188, 2) * ROUND(IF(I1188="",H1188,I1188),  0), 2))</f>
        <v/>
      </c>
      <c r="L1188" s="7"/>
      <c r="N1188" s="38">
        <v>0.2</v>
      </c>
      <c r="R1188" s="7">
        <v>9337</v>
      </c>
    </row>
    <row r="1189" spans="1:18" hidden="1">
      <c r="A1189" s="7" t="s">
        <v>52</v>
      </c>
    </row>
    <row r="1190" spans="1:18" hidden="1">
      <c r="A1190" s="7" t="s">
        <v>280</v>
      </c>
    </row>
    <row r="1191" spans="1:18">
      <c r="A1191" s="7">
        <v>6</v>
      </c>
      <c r="B1191" s="27" t="s">
        <v>723</v>
      </c>
      <c r="C1191" s="27"/>
      <c r="D1191" s="58" t="s">
        <v>724</v>
      </c>
      <c r="E1191" s="58"/>
      <c r="F1191" s="58"/>
      <c r="G1191" s="58"/>
      <c r="H1191" s="58"/>
      <c r="I1191" s="58"/>
      <c r="J1191" s="58"/>
      <c r="K1191" s="58"/>
      <c r="L1191" s="7"/>
    </row>
    <row r="1192" spans="1:18" hidden="1">
      <c r="A1192" s="7" t="s">
        <v>273</v>
      </c>
    </row>
    <row r="1193" spans="1:18" hidden="1">
      <c r="A1193" s="7" t="s">
        <v>273</v>
      </c>
    </row>
    <row r="1194" spans="1:18" hidden="1">
      <c r="A1194" s="7" t="s">
        <v>273</v>
      </c>
    </row>
    <row r="1195" spans="1:18" hidden="1">
      <c r="A1195" s="7" t="s">
        <v>273</v>
      </c>
    </row>
    <row r="1196" spans="1:18" hidden="1">
      <c r="A1196" s="7" t="s">
        <v>273</v>
      </c>
    </row>
    <row r="1197" spans="1:18" hidden="1">
      <c r="A1197" s="7" t="s">
        <v>273</v>
      </c>
    </row>
    <row r="1198" spans="1:18" hidden="1">
      <c r="A1198" s="57" t="s">
        <v>274</v>
      </c>
    </row>
    <row r="1199" spans="1:18">
      <c r="A1199" s="7">
        <v>9</v>
      </c>
      <c r="B1199" s="30" t="s">
        <v>725</v>
      </c>
      <c r="C1199" s="30"/>
      <c r="D1199" s="31" t="s">
        <v>726</v>
      </c>
      <c r="E1199" s="32"/>
      <c r="F1199" s="32"/>
      <c r="G1199" s="33" t="s">
        <v>51</v>
      </c>
      <c r="H1199" s="34">
        <v>22</v>
      </c>
      <c r="I1199" s="35"/>
      <c r="J1199" s="36"/>
      <c r="K1199" s="37">
        <f>IF(AND(H1199= "",I1199= ""), 0, ROUND(ROUND(J1199, 2) * ROUND(IF(I1199="",H1199,I1199),  0), 2))</f>
        <v/>
      </c>
      <c r="L1199" s="7"/>
      <c r="N1199" s="38">
        <v>0.2</v>
      </c>
      <c r="R1199" s="7">
        <v>9337</v>
      </c>
    </row>
    <row r="1200" spans="1:18" hidden="1">
      <c r="A1200" s="7" t="s">
        <v>52</v>
      </c>
    </row>
    <row r="1201" spans="1:18" hidden="1">
      <c r="A1201" s="7" t="s">
        <v>280</v>
      </c>
    </row>
    <row r="1202" spans="1:18">
      <c r="A1202" s="7">
        <v>6</v>
      </c>
      <c r="B1202" s="27" t="s">
        <v>727</v>
      </c>
      <c r="C1202" s="27"/>
      <c r="D1202" s="58" t="s">
        <v>728</v>
      </c>
      <c r="E1202" s="58"/>
      <c r="F1202" s="58"/>
      <c r="G1202" s="58"/>
      <c r="H1202" s="58"/>
      <c r="I1202" s="58"/>
      <c r="J1202" s="58"/>
      <c r="K1202" s="58"/>
      <c r="L1202" s="7"/>
    </row>
    <row r="1203" spans="1:18" hidden="1">
      <c r="A1203" s="7" t="s">
        <v>273</v>
      </c>
    </row>
    <row r="1204" spans="1:18" hidden="1">
      <c r="A1204" s="7" t="s">
        <v>273</v>
      </c>
    </row>
    <row r="1205" spans="1:18" hidden="1">
      <c r="A1205" s="7" t="s">
        <v>273</v>
      </c>
    </row>
    <row r="1206" spans="1:18" hidden="1">
      <c r="A1206" s="7" t="s">
        <v>273</v>
      </c>
    </row>
    <row r="1207" spans="1:18" hidden="1">
      <c r="A1207" s="7" t="s">
        <v>273</v>
      </c>
    </row>
    <row r="1208" spans="1:18" hidden="1">
      <c r="A1208" s="7" t="s">
        <v>273</v>
      </c>
    </row>
    <row r="1209" spans="1:18" hidden="1">
      <c r="A1209" s="7" t="s">
        <v>273</v>
      </c>
    </row>
    <row r="1210" spans="1:18" hidden="1">
      <c r="A1210" s="57" t="s">
        <v>274</v>
      </c>
    </row>
    <row r="1211" spans="1:18">
      <c r="A1211" s="7">
        <v>9</v>
      </c>
      <c r="B1211" s="30" t="s">
        <v>729</v>
      </c>
      <c r="C1211" s="30"/>
      <c r="D1211" s="31" t="s">
        <v>730</v>
      </c>
      <c r="E1211" s="32"/>
      <c r="F1211" s="32"/>
      <c r="G1211" s="33" t="s">
        <v>51</v>
      </c>
      <c r="H1211" s="34">
        <v>22</v>
      </c>
      <c r="I1211" s="35"/>
      <c r="J1211" s="36"/>
      <c r="K1211" s="37">
        <f>IF(AND(H1211= "",I1211= ""), 0, ROUND(ROUND(J1211, 2) * ROUND(IF(I1211="",H1211,I1211),  0), 2))</f>
        <v/>
      </c>
      <c r="L1211" s="7"/>
      <c r="N1211" s="38">
        <v>0.2</v>
      </c>
      <c r="R1211" s="7">
        <v>9337</v>
      </c>
    </row>
    <row r="1212" spans="1:18" hidden="1">
      <c r="A1212" s="7" t="s">
        <v>52</v>
      </c>
    </row>
    <row r="1213" spans="1:18" hidden="1">
      <c r="A1213" s="7" t="s">
        <v>280</v>
      </c>
    </row>
    <row r="1214" spans="1:18">
      <c r="A1214" s="7">
        <v>6</v>
      </c>
      <c r="B1214" s="27" t="s">
        <v>731</v>
      </c>
      <c r="C1214" s="27"/>
      <c r="D1214" s="58" t="s">
        <v>732</v>
      </c>
      <c r="E1214" s="58"/>
      <c r="F1214" s="58"/>
      <c r="G1214" s="58"/>
      <c r="H1214" s="58"/>
      <c r="I1214" s="58"/>
      <c r="J1214" s="58"/>
      <c r="K1214" s="58"/>
      <c r="L1214" s="7"/>
    </row>
    <row r="1215" spans="1:18" hidden="1">
      <c r="A1215" s="7" t="s">
        <v>273</v>
      </c>
    </row>
    <row r="1216" spans="1:18" hidden="1">
      <c r="A1216" s="7" t="s">
        <v>273</v>
      </c>
    </row>
    <row r="1217" spans="1:18" hidden="1">
      <c r="A1217" s="7" t="s">
        <v>273</v>
      </c>
    </row>
    <row r="1218" spans="1:18" hidden="1">
      <c r="A1218" s="7" t="s">
        <v>273</v>
      </c>
    </row>
    <row r="1219" spans="1:18" hidden="1">
      <c r="A1219" s="7" t="s">
        <v>273</v>
      </c>
    </row>
    <row r="1220" spans="1:18" hidden="1">
      <c r="A1220" s="57" t="s">
        <v>274</v>
      </c>
    </row>
    <row r="1221" spans="1:18">
      <c r="A1221" s="7">
        <v>9</v>
      </c>
      <c r="B1221" s="30" t="s">
        <v>733</v>
      </c>
      <c r="C1221" s="30"/>
      <c r="D1221" s="31" t="s">
        <v>734</v>
      </c>
      <c r="E1221" s="32"/>
      <c r="F1221" s="32"/>
      <c r="G1221" s="33" t="s">
        <v>51</v>
      </c>
      <c r="H1221" s="34">
        <v>11</v>
      </c>
      <c r="I1221" s="35"/>
      <c r="J1221" s="36"/>
      <c r="K1221" s="37">
        <f>IF(AND(H1221= "",I1221= ""), 0, ROUND(ROUND(J1221, 2) * ROUND(IF(I1221="",H1221,I1221),  0), 2))</f>
        <v/>
      </c>
      <c r="L1221" s="7"/>
      <c r="N1221" s="38">
        <v>0.2</v>
      </c>
      <c r="R1221" s="7">
        <v>9337</v>
      </c>
    </row>
    <row r="1222" spans="1:18" hidden="1">
      <c r="A1222" s="7" t="s">
        <v>52</v>
      </c>
    </row>
    <row r="1223" spans="1:18" hidden="1">
      <c r="A1223" s="7" t="s">
        <v>280</v>
      </c>
    </row>
    <row r="1224" spans="1:18">
      <c r="A1224" s="7">
        <v>6</v>
      </c>
      <c r="B1224" s="27" t="s">
        <v>735</v>
      </c>
      <c r="C1224" s="27"/>
      <c r="D1224" s="58" t="s">
        <v>736</v>
      </c>
      <c r="E1224" s="58"/>
      <c r="F1224" s="58"/>
      <c r="G1224" s="58"/>
      <c r="H1224" s="58"/>
      <c r="I1224" s="58"/>
      <c r="J1224" s="58"/>
      <c r="K1224" s="58"/>
      <c r="L1224" s="7"/>
    </row>
    <row r="1225" spans="1:18" hidden="1">
      <c r="A1225" s="7" t="s">
        <v>273</v>
      </c>
    </row>
    <row r="1226" spans="1:18" hidden="1">
      <c r="A1226" s="7" t="s">
        <v>273</v>
      </c>
    </row>
    <row r="1227" spans="1:18" hidden="1">
      <c r="A1227" s="7" t="s">
        <v>273</v>
      </c>
    </row>
    <row r="1228" spans="1:18" hidden="1">
      <c r="A1228" s="7" t="s">
        <v>273</v>
      </c>
    </row>
    <row r="1229" spans="1:18" hidden="1">
      <c r="A1229" s="7" t="s">
        <v>273</v>
      </c>
    </row>
    <row r="1230" spans="1:18" hidden="1">
      <c r="A1230" s="7" t="s">
        <v>273</v>
      </c>
    </row>
    <row r="1231" spans="1:18" hidden="1">
      <c r="A1231" s="57" t="s">
        <v>274</v>
      </c>
    </row>
    <row r="1232" spans="1:18">
      <c r="A1232" s="7">
        <v>9</v>
      </c>
      <c r="B1232" s="30" t="s">
        <v>737</v>
      </c>
      <c r="C1232" s="30"/>
      <c r="D1232" s="31" t="s">
        <v>738</v>
      </c>
      <c r="E1232" s="32"/>
      <c r="F1232" s="32"/>
      <c r="G1232" s="33" t="s">
        <v>51</v>
      </c>
      <c r="H1232" s="34">
        <v>24</v>
      </c>
      <c r="I1232" s="35"/>
      <c r="J1232" s="36"/>
      <c r="K1232" s="37">
        <f>IF(AND(H1232= "",I1232= ""), 0, ROUND(ROUND(J1232, 2) * ROUND(IF(I1232="",H1232,I1232),  0), 2))</f>
        <v/>
      </c>
      <c r="L1232" s="7"/>
      <c r="N1232" s="38">
        <v>0.2</v>
      </c>
      <c r="R1232" s="7">
        <v>9337</v>
      </c>
    </row>
    <row r="1233" spans="1:12" hidden="1">
      <c r="A1233" s="7" t="s">
        <v>52</v>
      </c>
    </row>
    <row r="1234" spans="1:12" hidden="1">
      <c r="A1234" s="7" t="s">
        <v>280</v>
      </c>
    </row>
    <row r="1235" spans="1:12">
      <c r="A1235" s="7">
        <v>6</v>
      </c>
      <c r="B1235" s="27" t="s">
        <v>739</v>
      </c>
      <c r="C1235" s="27"/>
      <c r="D1235" s="58" t="s">
        <v>740</v>
      </c>
      <c r="E1235" s="58"/>
      <c r="F1235" s="58"/>
      <c r="G1235" s="58"/>
      <c r="H1235" s="58"/>
      <c r="I1235" s="58"/>
      <c r="J1235" s="58"/>
      <c r="K1235" s="58"/>
      <c r="L1235" s="7"/>
    </row>
    <row r="1236" spans="1:12" hidden="1">
      <c r="A1236" s="7" t="s">
        <v>273</v>
      </c>
    </row>
    <row r="1237" spans="1:12" hidden="1">
      <c r="A1237" s="7" t="s">
        <v>273</v>
      </c>
    </row>
    <row r="1238" spans="1:12" hidden="1">
      <c r="A1238" s="7" t="s">
        <v>273</v>
      </c>
    </row>
    <row r="1239" spans="1:12" hidden="1">
      <c r="A1239" s="7" t="s">
        <v>273</v>
      </c>
    </row>
    <row r="1240" spans="1:12" hidden="1">
      <c r="A1240" s="7" t="s">
        <v>273</v>
      </c>
    </row>
    <row r="1241" spans="1:12" hidden="1">
      <c r="A1241" s="7" t="s">
        <v>273</v>
      </c>
    </row>
    <row r="1242" spans="1:12" hidden="1">
      <c r="A1242" s="7" t="s">
        <v>273</v>
      </c>
    </row>
    <row r="1243" spans="1:12" hidden="1">
      <c r="A1243" s="7" t="s">
        <v>273</v>
      </c>
    </row>
    <row r="1244" spans="1:12" hidden="1">
      <c r="A1244" s="7" t="s">
        <v>273</v>
      </c>
    </row>
    <row r="1245" spans="1:12" hidden="1">
      <c r="A1245" s="7" t="s">
        <v>273</v>
      </c>
    </row>
    <row r="1246" spans="1:12" hidden="1">
      <c r="A1246" s="7" t="s">
        <v>273</v>
      </c>
    </row>
    <row r="1247" spans="1:12" hidden="1">
      <c r="A1247" s="7" t="s">
        <v>273</v>
      </c>
    </row>
    <row r="1248" spans="1:12" hidden="1">
      <c r="A1248" s="7" t="s">
        <v>273</v>
      </c>
    </row>
    <row r="1249" spans="1:18" hidden="1">
      <c r="A1249" s="7" t="s">
        <v>273</v>
      </c>
    </row>
    <row r="1250" spans="1:18" hidden="1">
      <c r="A1250" s="7" t="s">
        <v>273</v>
      </c>
    </row>
    <row r="1251" spans="1:18" hidden="1">
      <c r="A1251" s="57" t="s">
        <v>274</v>
      </c>
    </row>
    <row r="1252" spans="1:18">
      <c r="A1252" s="7">
        <v>9</v>
      </c>
      <c r="B1252" s="30" t="s">
        <v>741</v>
      </c>
      <c r="C1252" s="30"/>
      <c r="D1252" s="31" t="s">
        <v>742</v>
      </c>
      <c r="E1252" s="32"/>
      <c r="F1252" s="32"/>
      <c r="G1252" s="33" t="s">
        <v>51</v>
      </c>
      <c r="H1252" s="34">
        <v>1</v>
      </c>
      <c r="I1252" s="35"/>
      <c r="J1252" s="36"/>
      <c r="K1252" s="37">
        <f>IF(AND(H1252= "",I1252= ""), 0, ROUND(ROUND(J1252, 2) * ROUND(IF(I1252="",H1252,I1252),  0), 2))</f>
        <v/>
      </c>
      <c r="L1252" s="7"/>
      <c r="N1252" s="38">
        <v>0.2</v>
      </c>
      <c r="R1252" s="7">
        <v>9337</v>
      </c>
    </row>
    <row r="1253" spans="1:18" hidden="1">
      <c r="A1253" s="7" t="s">
        <v>52</v>
      </c>
    </row>
    <row r="1254" spans="1:18" hidden="1">
      <c r="A1254" s="7" t="s">
        <v>280</v>
      </c>
    </row>
    <row r="1255" spans="1:18" hidden="1">
      <c r="A1255" s="7" t="s">
        <v>86</v>
      </c>
    </row>
    <row r="1256" spans="1:18">
      <c r="A1256" s="7">
        <v>5</v>
      </c>
      <c r="B1256" s="27" t="s">
        <v>743</v>
      </c>
      <c r="C1256" s="27"/>
      <c r="D1256" s="56" t="s">
        <v>744</v>
      </c>
      <c r="E1256" s="56"/>
      <c r="F1256" s="56"/>
      <c r="G1256" s="56"/>
      <c r="H1256" s="56"/>
      <c r="I1256" s="56"/>
      <c r="J1256" s="56"/>
      <c r="K1256" s="56"/>
      <c r="L1256" s="7"/>
    </row>
    <row r="1257" spans="1:18" hidden="1">
      <c r="A1257" s="7" t="s">
        <v>81</v>
      </c>
    </row>
    <row r="1258" spans="1:18" hidden="1">
      <c r="A1258" s="57" t="s">
        <v>148</v>
      </c>
    </row>
    <row r="1259" spans="1:18">
      <c r="A1259" s="7">
        <v>9</v>
      </c>
      <c r="B1259" s="30" t="s">
        <v>745</v>
      </c>
      <c r="C1259" s="30"/>
      <c r="D1259" s="31" t="s">
        <v>746</v>
      </c>
      <c r="E1259" s="32"/>
      <c r="F1259" s="32"/>
      <c r="G1259" s="33" t="s">
        <v>51</v>
      </c>
      <c r="H1259" s="34">
        <v>1</v>
      </c>
      <c r="I1259" s="35"/>
      <c r="J1259" s="36"/>
      <c r="K1259" s="37">
        <f>IF(AND(H1259= "",I1259= ""), 0, ROUND(ROUND(J1259, 2) * ROUND(IF(I1259="",H1259,I1259),  0), 2))</f>
        <v/>
      </c>
      <c r="L1259" s="7"/>
      <c r="N1259" s="38">
        <v>0.2</v>
      </c>
      <c r="R1259" s="7">
        <v>9337</v>
      </c>
    </row>
    <row r="1260" spans="1:18" hidden="1">
      <c r="A1260" s="7" t="s">
        <v>52</v>
      </c>
    </row>
    <row r="1261" spans="1:18">
      <c r="A1261" s="7">
        <v>9</v>
      </c>
      <c r="B1261" s="30" t="s">
        <v>747</v>
      </c>
      <c r="C1261" s="30"/>
      <c r="D1261" s="31" t="s">
        <v>748</v>
      </c>
      <c r="E1261" s="32"/>
      <c r="F1261" s="32"/>
      <c r="G1261" s="33" t="s">
        <v>51</v>
      </c>
      <c r="H1261" s="34">
        <v>1</v>
      </c>
      <c r="I1261" s="35"/>
      <c r="J1261" s="36"/>
      <c r="K1261" s="37">
        <f>IF(AND(H1261= "",I1261= ""), 0, ROUND(ROUND(J1261, 2) * ROUND(IF(I1261="",H1261,I1261),  0), 2))</f>
        <v/>
      </c>
      <c r="L1261" s="7"/>
      <c r="N1261" s="38">
        <v>0.2</v>
      </c>
      <c r="R1261" s="7">
        <v>9337</v>
      </c>
    </row>
    <row r="1262" spans="1:18" hidden="1">
      <c r="A1262" s="7" t="s">
        <v>52</v>
      </c>
    </row>
    <row r="1263" spans="1:18">
      <c r="A1263" s="7">
        <v>9</v>
      </c>
      <c r="B1263" s="30" t="s">
        <v>749</v>
      </c>
      <c r="C1263" s="30"/>
      <c r="D1263" s="31" t="s">
        <v>750</v>
      </c>
      <c r="E1263" s="32"/>
      <c r="F1263" s="32"/>
      <c r="G1263" s="33" t="s">
        <v>51</v>
      </c>
      <c r="H1263" s="34">
        <v>1</v>
      </c>
      <c r="I1263" s="35"/>
      <c r="J1263" s="36"/>
      <c r="K1263" s="37">
        <f>IF(AND(H1263= "",I1263= ""), 0, ROUND(ROUND(J1263, 2) * ROUND(IF(I1263="",H1263,I1263),  0), 2))</f>
        <v/>
      </c>
      <c r="L1263" s="7"/>
      <c r="N1263" s="38">
        <v>0.2</v>
      </c>
      <c r="R1263" s="7">
        <v>9337</v>
      </c>
    </row>
    <row r="1264" spans="1:18" hidden="1">
      <c r="A1264" s="7" t="s">
        <v>52</v>
      </c>
    </row>
    <row r="1265" spans="1:12" hidden="1">
      <c r="A1265" s="7" t="s">
        <v>86</v>
      </c>
    </row>
    <row r="1266" spans="1:12">
      <c r="A1266" s="7" t="s">
        <v>56</v>
      </c>
      <c r="B1266" s="32"/>
      <c r="C1266" s="32"/>
      <c r="D1266" s="32"/>
      <c r="E1266" s="32"/>
      <c r="F1266" s="32"/>
      <c r="G1266" s="32"/>
      <c r="H1266" s="32"/>
      <c r="I1266" s="32"/>
      <c r="J1266" s="32"/>
      <c r="K1266" s="32"/>
    </row>
    <row r="1267" spans="1:12">
      <c r="B1267" s="32"/>
      <c r="C1267" s="32"/>
      <c r="D1267" s="39" t="s">
        <v>711</v>
      </c>
      <c r="E1267" s="40"/>
      <c r="F1267" s="40"/>
      <c r="G1267" s="41"/>
      <c r="H1267" s="41"/>
      <c r="I1267" s="41"/>
      <c r="J1267" s="41"/>
      <c r="K1267" s="42"/>
    </row>
    <row r="1268" spans="1:12">
      <c r="B1268" s="32"/>
      <c r="C1268" s="32"/>
      <c r="D1268" s="43"/>
      <c r="E1268" s="7"/>
      <c r="F1268" s="7"/>
      <c r="G1268" s="7"/>
      <c r="H1268" s="7"/>
      <c r="I1268" s="7"/>
      <c r="J1268" s="7"/>
      <c r="K1268" s="8"/>
    </row>
    <row r="1269" spans="1:12">
      <c r="B1269" s="32"/>
      <c r="C1269" s="32"/>
      <c r="D1269" s="44" t="s">
        <v>57</v>
      </c>
      <c r="E1269" s="45"/>
      <c r="F1269" s="45"/>
      <c r="G1269" s="46">
        <f>SUMIF(L1153:L1266, IF(L1152="","",L1152), K1153:K1266)</f>
        <v/>
      </c>
      <c r="H1269" s="46"/>
      <c r="I1269" s="46"/>
      <c r="J1269" s="46"/>
      <c r="K1269" s="47"/>
    </row>
    <row r="1270" spans="1:12" hidden="1">
      <c r="B1270" s="32"/>
      <c r="C1270" s="32"/>
      <c r="D1270" s="48" t="s">
        <v>58</v>
      </c>
      <c r="E1270" s="49"/>
      <c r="F1270" s="49"/>
      <c r="G1270" s="50">
        <f>ROUND(SUMIF(L1153:L1266, IF(L1152="","",L1152), K1153:K1266) * 0.2, 2)</f>
        <v/>
      </c>
      <c r="H1270" s="50"/>
      <c r="I1270" s="50"/>
      <c r="J1270" s="50"/>
      <c r="K1270" s="51"/>
    </row>
    <row r="1271" spans="1:12" hidden="1">
      <c r="B1271" s="32"/>
      <c r="C1271" s="32"/>
      <c r="D1271" s="44" t="s">
        <v>59</v>
      </c>
      <c r="E1271" s="45"/>
      <c r="F1271" s="45"/>
      <c r="G1271" s="46">
        <f>SUM(G1269:G1270)</f>
        <v/>
      </c>
      <c r="H1271" s="46"/>
      <c r="I1271" s="46"/>
      <c r="J1271" s="46"/>
      <c r="K1271" s="47"/>
    </row>
    <row r="1272" spans="1:12">
      <c r="A1272" s="7">
        <v>4</v>
      </c>
      <c r="B1272" s="27" t="s">
        <v>751</v>
      </c>
      <c r="C1272" s="27"/>
      <c r="D1272" s="29" t="s">
        <v>752</v>
      </c>
      <c r="E1272" s="29"/>
      <c r="F1272" s="29"/>
      <c r="G1272" s="29"/>
      <c r="H1272" s="29"/>
      <c r="I1272" s="29"/>
      <c r="J1272" s="29"/>
      <c r="K1272" s="29"/>
      <c r="L1272" s="7"/>
    </row>
    <row r="1273" spans="1:12" hidden="1">
      <c r="A1273" s="7" t="s">
        <v>47</v>
      </c>
    </row>
    <row r="1274" spans="1:12" hidden="1">
      <c r="A1274" s="7" t="s">
        <v>47</v>
      </c>
    </row>
    <row r="1275" spans="1:12">
      <c r="A1275" s="7">
        <v>5</v>
      </c>
      <c r="B1275" s="27" t="s">
        <v>563</v>
      </c>
      <c r="C1275" s="27"/>
      <c r="D1275" s="56" t="s">
        <v>753</v>
      </c>
      <c r="E1275" s="56"/>
      <c r="F1275" s="56"/>
      <c r="G1275" s="56"/>
      <c r="H1275" s="56"/>
      <c r="I1275" s="56"/>
      <c r="J1275" s="56"/>
      <c r="K1275" s="56"/>
      <c r="L1275" s="7"/>
    </row>
    <row r="1276" spans="1:12" hidden="1">
      <c r="A1276" s="7" t="s">
        <v>81</v>
      </c>
    </row>
    <row r="1277" spans="1:12" hidden="1">
      <c r="A1277" s="7" t="s">
        <v>81</v>
      </c>
    </row>
    <row r="1278" spans="1:12" hidden="1">
      <c r="A1278" s="7" t="s">
        <v>475</v>
      </c>
    </row>
    <row r="1279" spans="1:12" hidden="1">
      <c r="A1279" s="7" t="s">
        <v>475</v>
      </c>
    </row>
    <row r="1280" spans="1:12" hidden="1">
      <c r="A1280" s="57" t="s">
        <v>148</v>
      </c>
    </row>
    <row r="1281" spans="1:18">
      <c r="A1281" s="7" t="s">
        <v>754</v>
      </c>
      <c r="B1281" s="59"/>
      <c r="C1281" s="59"/>
      <c r="D1281" s="59" t="s">
        <v>290</v>
      </c>
      <c r="E1281" s="59"/>
      <c r="F1281" s="59"/>
      <c r="G1281" s="59"/>
      <c r="H1281" s="59"/>
      <c r="I1281" s="59"/>
      <c r="J1281" s="59"/>
      <c r="K1281" s="59"/>
    </row>
    <row r="1282" spans="1:18" ht="22.5" customHeight="1">
      <c r="A1282" s="7">
        <v>9</v>
      </c>
      <c r="B1282" s="30" t="s">
        <v>566</v>
      </c>
      <c r="C1282" s="30"/>
      <c r="D1282" s="31" t="s">
        <v>755</v>
      </c>
      <c r="E1282" s="32"/>
      <c r="F1282" s="32"/>
      <c r="G1282" s="33" t="s">
        <v>13</v>
      </c>
      <c r="H1282" s="34">
        <v>6</v>
      </c>
      <c r="I1282" s="35"/>
      <c r="J1282" s="36"/>
      <c r="K1282" s="37">
        <f>IF(AND(H1282= "",I1282= ""), 0, ROUND(ROUND(J1282, 2) * ROUND(IF(I1282="",H1282,I1282),  0), 2))</f>
        <v/>
      </c>
      <c r="L1282" s="7"/>
      <c r="N1282" s="38">
        <v>0.2</v>
      </c>
      <c r="R1282" s="7">
        <v>9337</v>
      </c>
    </row>
    <row r="1283" spans="1:18" hidden="1">
      <c r="A1283" s="7" t="s">
        <v>52</v>
      </c>
    </row>
    <row r="1284" spans="1:18" ht="22.5" customHeight="1">
      <c r="A1284" s="7">
        <v>9</v>
      </c>
      <c r="B1284" s="30" t="s">
        <v>569</v>
      </c>
      <c r="C1284" s="30"/>
      <c r="D1284" s="31" t="s">
        <v>756</v>
      </c>
      <c r="E1284" s="32"/>
      <c r="F1284" s="32"/>
      <c r="G1284" s="33" t="s">
        <v>13</v>
      </c>
      <c r="H1284" s="34">
        <v>3</v>
      </c>
      <c r="I1284" s="35"/>
      <c r="J1284" s="36"/>
      <c r="K1284" s="37">
        <f>IF(AND(H1284= "",I1284= ""), 0, ROUND(ROUND(J1284, 2) * ROUND(IF(I1284="",H1284,I1284),  0), 2))</f>
        <v/>
      </c>
      <c r="L1284" s="7"/>
      <c r="N1284" s="38">
        <v>0.2</v>
      </c>
      <c r="R1284" s="7">
        <v>9337</v>
      </c>
    </row>
    <row r="1285" spans="1:18" hidden="1">
      <c r="A1285" s="7" t="s">
        <v>52</v>
      </c>
    </row>
    <row r="1286" spans="1:18" hidden="1">
      <c r="A1286" s="7" t="s">
        <v>86</v>
      </c>
    </row>
    <row r="1287" spans="1:18">
      <c r="A1287" s="7">
        <v>5</v>
      </c>
      <c r="B1287" s="27" t="s">
        <v>757</v>
      </c>
      <c r="C1287" s="27"/>
      <c r="D1287" s="56" t="s">
        <v>758</v>
      </c>
      <c r="E1287" s="56"/>
      <c r="F1287" s="56"/>
      <c r="G1287" s="56"/>
      <c r="H1287" s="56"/>
      <c r="I1287" s="56"/>
      <c r="J1287" s="56"/>
      <c r="K1287" s="56"/>
      <c r="L1287" s="7"/>
    </row>
    <row r="1288" spans="1:18" hidden="1">
      <c r="A1288" s="7" t="s">
        <v>81</v>
      </c>
    </row>
    <row r="1289" spans="1:18" hidden="1">
      <c r="A1289" s="7" t="s">
        <v>81</v>
      </c>
    </row>
    <row r="1290" spans="1:18" hidden="1">
      <c r="A1290" s="7" t="s">
        <v>81</v>
      </c>
    </row>
    <row r="1291" spans="1:18" hidden="1">
      <c r="A1291" s="7" t="s">
        <v>475</v>
      </c>
    </row>
    <row r="1292" spans="1:18" hidden="1">
      <c r="A1292" s="7" t="s">
        <v>475</v>
      </c>
    </row>
    <row r="1293" spans="1:18" hidden="1">
      <c r="A1293" s="57" t="s">
        <v>148</v>
      </c>
    </row>
    <row r="1294" spans="1:18">
      <c r="A1294" s="7" t="s">
        <v>754</v>
      </c>
      <c r="B1294" s="59"/>
      <c r="C1294" s="59"/>
      <c r="D1294" s="59" t="s">
        <v>759</v>
      </c>
      <c r="E1294" s="59"/>
      <c r="F1294" s="59"/>
      <c r="G1294" s="59"/>
      <c r="H1294" s="59"/>
      <c r="I1294" s="59"/>
      <c r="J1294" s="59"/>
      <c r="K1294" s="59"/>
    </row>
    <row r="1295" spans="1:18" ht="22.5" customHeight="1">
      <c r="A1295" s="7">
        <v>9</v>
      </c>
      <c r="B1295" s="30" t="s">
        <v>760</v>
      </c>
      <c r="C1295" s="30"/>
      <c r="D1295" s="31" t="s">
        <v>761</v>
      </c>
      <c r="E1295" s="32"/>
      <c r="F1295" s="32"/>
      <c r="G1295" s="33" t="s">
        <v>13</v>
      </c>
      <c r="H1295" s="34">
        <v>22</v>
      </c>
      <c r="I1295" s="35"/>
      <c r="J1295" s="36"/>
      <c r="K1295" s="37">
        <f>IF(AND(H1295= "",I1295= ""), 0, ROUND(ROUND(J1295, 2) * ROUND(IF(I1295="",H1295,I1295),  0), 2))</f>
        <v/>
      </c>
      <c r="L1295" s="7"/>
      <c r="N1295" s="38">
        <v>0.2</v>
      </c>
      <c r="R1295" s="7">
        <v>9337</v>
      </c>
    </row>
    <row r="1296" spans="1:18" hidden="1">
      <c r="A1296" s="7" t="s">
        <v>52</v>
      </c>
    </row>
    <row r="1297" spans="1:18" hidden="1">
      <c r="A1297" s="7" t="s">
        <v>86</v>
      </c>
    </row>
    <row r="1298" spans="1:18">
      <c r="A1298" s="7">
        <v>5</v>
      </c>
      <c r="B1298" s="27" t="s">
        <v>762</v>
      </c>
      <c r="C1298" s="27"/>
      <c r="D1298" s="56" t="s">
        <v>763</v>
      </c>
      <c r="E1298" s="56"/>
      <c r="F1298" s="56"/>
      <c r="G1298" s="56"/>
      <c r="H1298" s="56"/>
      <c r="I1298" s="56"/>
      <c r="J1298" s="56"/>
      <c r="K1298" s="56"/>
      <c r="L1298" s="7"/>
    </row>
    <row r="1299" spans="1:18" hidden="1">
      <c r="A1299" s="7" t="s">
        <v>81</v>
      </c>
    </row>
    <row r="1300" spans="1:18" ht="22.5" customHeight="1">
      <c r="A1300" s="7">
        <v>9</v>
      </c>
      <c r="B1300" s="30" t="s">
        <v>764</v>
      </c>
      <c r="C1300" s="30"/>
      <c r="D1300" s="31" t="s">
        <v>765</v>
      </c>
      <c r="E1300" s="32"/>
      <c r="F1300" s="32"/>
      <c r="G1300" s="33" t="s">
        <v>136</v>
      </c>
      <c r="H1300" s="52">
        <v>200</v>
      </c>
      <c r="I1300" s="53"/>
      <c r="J1300" s="36"/>
      <c r="K1300" s="37">
        <f>IF(AND(H1300= "",I1300= ""), 0, ROUND(ROUND(J1300, 2) * ROUND(IF(I1300="",H1300,I1300),  2), 2))</f>
        <v/>
      </c>
      <c r="L1300" s="7"/>
      <c r="N1300" s="38">
        <v>0.2</v>
      </c>
      <c r="R1300" s="7">
        <v>9337</v>
      </c>
    </row>
    <row r="1301" spans="1:18" hidden="1">
      <c r="A1301" s="7" t="s">
        <v>52</v>
      </c>
    </row>
    <row r="1302" spans="1:18" hidden="1">
      <c r="A1302" s="7" t="s">
        <v>86</v>
      </c>
    </row>
    <row r="1303" spans="1:18">
      <c r="A1303" s="7" t="s">
        <v>56</v>
      </c>
      <c r="B1303" s="32"/>
      <c r="C1303" s="32"/>
      <c r="D1303" s="32"/>
      <c r="E1303" s="32"/>
      <c r="F1303" s="32"/>
      <c r="G1303" s="32"/>
      <c r="H1303" s="32"/>
      <c r="I1303" s="32"/>
      <c r="J1303" s="32"/>
      <c r="K1303" s="32"/>
    </row>
    <row r="1304" spans="1:18">
      <c r="B1304" s="32"/>
      <c r="C1304" s="32"/>
      <c r="D1304" s="39" t="s">
        <v>752</v>
      </c>
      <c r="E1304" s="40"/>
      <c r="F1304" s="40"/>
      <c r="G1304" s="41"/>
      <c r="H1304" s="41"/>
      <c r="I1304" s="41"/>
      <c r="J1304" s="41"/>
      <c r="K1304" s="42"/>
    </row>
    <row r="1305" spans="1:18">
      <c r="B1305" s="32"/>
      <c r="C1305" s="32"/>
      <c r="D1305" s="43"/>
      <c r="E1305" s="7"/>
      <c r="F1305" s="7"/>
      <c r="G1305" s="7"/>
      <c r="H1305" s="7"/>
      <c r="I1305" s="7"/>
      <c r="J1305" s="7"/>
      <c r="K1305" s="8"/>
    </row>
    <row r="1306" spans="1:18">
      <c r="B1306" s="32"/>
      <c r="C1306" s="32"/>
      <c r="D1306" s="44" t="s">
        <v>57</v>
      </c>
      <c r="E1306" s="45"/>
      <c r="F1306" s="45"/>
      <c r="G1306" s="46">
        <f>SUMIF(L1273:L1303, IF(L1272="","",L1272), K1273:K1303)</f>
        <v/>
      </c>
      <c r="H1306" s="46"/>
      <c r="I1306" s="46"/>
      <c r="J1306" s="46"/>
      <c r="K1306" s="47"/>
    </row>
    <row r="1307" spans="1:18" hidden="1">
      <c r="B1307" s="32"/>
      <c r="C1307" s="32"/>
      <c r="D1307" s="48" t="s">
        <v>58</v>
      </c>
      <c r="E1307" s="49"/>
      <c r="F1307" s="49"/>
      <c r="G1307" s="50">
        <f>ROUND(SUMIF(L1273:L1303, IF(L1272="","",L1272), K1273:K1303) * 0.2, 2)</f>
        <v/>
      </c>
      <c r="H1307" s="50"/>
      <c r="I1307" s="50"/>
      <c r="J1307" s="50"/>
      <c r="K1307" s="51"/>
    </row>
    <row r="1308" spans="1:18" hidden="1">
      <c r="B1308" s="32"/>
      <c r="C1308" s="32"/>
      <c r="D1308" s="44" t="s">
        <v>59</v>
      </c>
      <c r="E1308" s="45"/>
      <c r="F1308" s="45"/>
      <c r="G1308" s="46">
        <f>SUM(G1306:G1307)</f>
        <v/>
      </c>
      <c r="H1308" s="46"/>
      <c r="I1308" s="46"/>
      <c r="J1308" s="46"/>
      <c r="K1308" s="47"/>
    </row>
    <row r="1309" spans="1:18">
      <c r="A1309" s="7" t="s">
        <v>41</v>
      </c>
      <c r="B1309" s="32"/>
      <c r="C1309" s="32"/>
      <c r="D1309" s="32"/>
      <c r="E1309" s="32"/>
      <c r="F1309" s="32"/>
      <c r="G1309" s="32"/>
      <c r="H1309" s="32"/>
      <c r="I1309" s="32"/>
      <c r="J1309" s="32"/>
      <c r="K1309" s="32"/>
    </row>
    <row r="1310" spans="1:18">
      <c r="B1310" s="32"/>
      <c r="C1310" s="32"/>
      <c r="D1310" s="39" t="s">
        <v>43</v>
      </c>
      <c r="E1310" s="40"/>
      <c r="F1310" s="40"/>
      <c r="G1310" s="41"/>
      <c r="H1310" s="41"/>
      <c r="I1310" s="41"/>
      <c r="J1310" s="41"/>
      <c r="K1310" s="42"/>
    </row>
    <row r="1311" spans="1:18">
      <c r="B1311" s="32"/>
      <c r="C1311" s="32"/>
      <c r="D1311" s="43"/>
      <c r="E1311" s="7"/>
      <c r="F1311" s="7"/>
      <c r="G1311" s="7"/>
      <c r="H1311" s="7"/>
      <c r="I1311" s="7"/>
      <c r="J1311" s="7"/>
      <c r="K1311" s="8"/>
    </row>
    <row r="1312" spans="1:18">
      <c r="B1312" s="32"/>
      <c r="C1312" s="32"/>
      <c r="D1312" s="48" t="s">
        <v>57</v>
      </c>
      <c r="E1312" s="49"/>
      <c r="F1312" s="49"/>
      <c r="G1312" s="50">
        <f>SUMIF(L8:L1309, IF(L7="","",L7), K8:K1309)</f>
        <v/>
      </c>
      <c r="H1312" s="50"/>
      <c r="I1312" s="50"/>
      <c r="J1312" s="50"/>
      <c r="K1312" s="51"/>
    </row>
    <row r="1313" spans="1:18">
      <c r="B1313" s="32"/>
      <c r="C1313" s="32"/>
      <c r="D1313" s="48" t="s">
        <v>58</v>
      </c>
      <c r="E1313" s="49"/>
      <c r="F1313" s="49"/>
      <c r="G1313" s="50">
        <f>ROUND(SUMIF(L8:L1309, IF(L7="","",L7), K8:K1309) * 0.2, 2)</f>
        <v/>
      </c>
      <c r="H1313" s="50"/>
      <c r="I1313" s="50"/>
      <c r="J1313" s="50"/>
      <c r="K1313" s="51"/>
    </row>
    <row r="1314" spans="1:18">
      <c r="B1314" s="32"/>
      <c r="C1314" s="32"/>
      <c r="D1314" s="44" t="s">
        <v>59</v>
      </c>
      <c r="E1314" s="45"/>
      <c r="F1314" s="45"/>
      <c r="G1314" s="46">
        <f>SUM(G1312:G1313)</f>
        <v/>
      </c>
      <c r="H1314" s="46"/>
      <c r="I1314" s="46"/>
      <c r="J1314" s="46"/>
      <c r="K1314" s="47"/>
    </row>
    <row r="1315" spans="1:18" ht="31.5" customHeight="1">
      <c r="A1315" s="7">
        <v>3</v>
      </c>
      <c r="B1315" s="27">
        <v>3</v>
      </c>
      <c r="C1315" s="27"/>
      <c r="D1315" s="28" t="s">
        <v>766</v>
      </c>
      <c r="E1315" s="28"/>
      <c r="F1315" s="28"/>
      <c r="G1315" s="28"/>
      <c r="H1315" s="28"/>
      <c r="I1315" s="28"/>
      <c r="J1315" s="28"/>
      <c r="K1315" s="28"/>
      <c r="L1315" s="7"/>
    </row>
    <row r="1316" spans="1:18">
      <c r="A1316" s="7">
        <v>4</v>
      </c>
      <c r="B1316" s="27" t="s">
        <v>767</v>
      </c>
      <c r="C1316" s="27" t="s">
        <v>768</v>
      </c>
      <c r="D1316" s="29" t="s">
        <v>769</v>
      </c>
      <c r="E1316" s="29"/>
      <c r="F1316" s="29"/>
      <c r="G1316" s="29"/>
      <c r="H1316" s="29"/>
      <c r="I1316" s="29"/>
      <c r="J1316" s="29"/>
      <c r="K1316" s="29"/>
      <c r="L1316" s="7"/>
    </row>
    <row r="1317" spans="1:18" hidden="1">
      <c r="A1317" s="7" t="s">
        <v>47</v>
      </c>
    </row>
    <row r="1318" spans="1:18">
      <c r="A1318" s="7">
        <v>9</v>
      </c>
      <c r="B1318" s="30" t="s">
        <v>770</v>
      </c>
      <c r="C1318" s="30" t="s">
        <v>771</v>
      </c>
      <c r="D1318" s="31" t="s">
        <v>772</v>
      </c>
      <c r="E1318" s="32"/>
      <c r="F1318" s="32"/>
      <c r="G1318" s="33" t="s">
        <v>51</v>
      </c>
      <c r="H1318" s="34">
        <v>1</v>
      </c>
      <c r="I1318" s="35"/>
      <c r="J1318" s="36"/>
      <c r="K1318" s="37">
        <f>IF(AND(H1318= "",I1318= ""), 0, ROUND(ROUND(J1318, 2) * ROUND(IF(I1318="",H1318,I1318),  0), 2))</f>
        <v/>
      </c>
      <c r="L1318" s="7"/>
      <c r="N1318" s="38">
        <v>0.2</v>
      </c>
      <c r="R1318" s="7">
        <v>9337</v>
      </c>
    </row>
    <row r="1319" spans="1:18" hidden="1">
      <c r="A1319" s="7" t="s">
        <v>52</v>
      </c>
    </row>
    <row r="1320" spans="1:18">
      <c r="A1320" s="7" t="s">
        <v>56</v>
      </c>
      <c r="B1320" s="32"/>
      <c r="C1320" s="32"/>
      <c r="D1320" s="32"/>
      <c r="E1320" s="32"/>
      <c r="F1320" s="32"/>
      <c r="G1320" s="32"/>
      <c r="H1320" s="32"/>
      <c r="I1320" s="32"/>
      <c r="J1320" s="32"/>
      <c r="K1320" s="32"/>
    </row>
    <row r="1321" spans="1:18">
      <c r="B1321" s="32"/>
      <c r="C1321" s="32"/>
      <c r="D1321" s="39" t="s">
        <v>769</v>
      </c>
      <c r="E1321" s="40"/>
      <c r="F1321" s="40"/>
      <c r="G1321" s="41"/>
      <c r="H1321" s="41"/>
      <c r="I1321" s="41"/>
      <c r="J1321" s="41"/>
      <c r="K1321" s="42"/>
    </row>
    <row r="1322" spans="1:18">
      <c r="B1322" s="32"/>
      <c r="C1322" s="32"/>
      <c r="D1322" s="43"/>
      <c r="E1322" s="7"/>
      <c r="F1322" s="7"/>
      <c r="G1322" s="7"/>
      <c r="H1322" s="7"/>
      <c r="I1322" s="7"/>
      <c r="J1322" s="7"/>
      <c r="K1322" s="8"/>
    </row>
    <row r="1323" spans="1:18">
      <c r="B1323" s="32"/>
      <c r="C1323" s="32"/>
      <c r="D1323" s="44" t="s">
        <v>57</v>
      </c>
      <c r="E1323" s="45"/>
      <c r="F1323" s="45"/>
      <c r="G1323" s="46">
        <f>SUMIF(L1317:L1320, IF(L1316="","",L1316), K1317:K1320)</f>
        <v/>
      </c>
      <c r="H1323" s="46"/>
      <c r="I1323" s="46"/>
      <c r="J1323" s="46"/>
      <c r="K1323" s="47"/>
    </row>
    <row r="1324" spans="1:18" hidden="1">
      <c r="B1324" s="32"/>
      <c r="C1324" s="32"/>
      <c r="D1324" s="48" t="s">
        <v>58</v>
      </c>
      <c r="E1324" s="49"/>
      <c r="F1324" s="49"/>
      <c r="G1324" s="50">
        <f>ROUND(SUMIF(L1317:L1320, IF(L1316="","",L1316), K1317:K1320) * 0.2, 2)</f>
        <v/>
      </c>
      <c r="H1324" s="50"/>
      <c r="I1324" s="50"/>
      <c r="J1324" s="50"/>
      <c r="K1324" s="51"/>
    </row>
    <row r="1325" spans="1:18" hidden="1">
      <c r="B1325" s="32"/>
      <c r="C1325" s="32"/>
      <c r="D1325" s="44" t="s">
        <v>59</v>
      </c>
      <c r="E1325" s="45"/>
      <c r="F1325" s="45"/>
      <c r="G1325" s="46">
        <f>SUM(G1323:G1324)</f>
        <v/>
      </c>
      <c r="H1325" s="46"/>
      <c r="I1325" s="46"/>
      <c r="J1325" s="46"/>
      <c r="K1325" s="47"/>
    </row>
    <row r="1326" spans="1:18">
      <c r="A1326" s="7">
        <v>4</v>
      </c>
      <c r="B1326" s="27" t="s">
        <v>773</v>
      </c>
      <c r="C1326" s="27" t="s">
        <v>774</v>
      </c>
      <c r="D1326" s="29" t="s">
        <v>775</v>
      </c>
      <c r="E1326" s="29"/>
      <c r="F1326" s="29"/>
      <c r="G1326" s="29"/>
      <c r="H1326" s="29"/>
      <c r="I1326" s="29"/>
      <c r="J1326" s="29"/>
      <c r="K1326" s="29"/>
      <c r="L1326" s="7"/>
    </row>
    <row r="1327" spans="1:18" hidden="1">
      <c r="A1327" s="7" t="s">
        <v>47</v>
      </c>
    </row>
    <row r="1328" spans="1:18" hidden="1">
      <c r="A1328" s="7" t="s">
        <v>47</v>
      </c>
    </row>
    <row r="1329" spans="1:18" hidden="1">
      <c r="A1329" s="7" t="s">
        <v>47</v>
      </c>
    </row>
    <row r="1330" spans="1:18" hidden="1">
      <c r="A1330" s="7" t="s">
        <v>47</v>
      </c>
    </row>
    <row r="1331" spans="1:18" hidden="1">
      <c r="A1331" s="7" t="s">
        <v>47</v>
      </c>
    </row>
    <row r="1332" spans="1:18">
      <c r="A1332" s="7">
        <v>9</v>
      </c>
      <c r="B1332" s="30" t="s">
        <v>776</v>
      </c>
      <c r="C1332" s="30" t="s">
        <v>777</v>
      </c>
      <c r="D1332" s="31" t="s">
        <v>772</v>
      </c>
      <c r="E1332" s="32"/>
      <c r="F1332" s="32"/>
      <c r="G1332" s="33" t="s">
        <v>51</v>
      </c>
      <c r="H1332" s="34">
        <v>1</v>
      </c>
      <c r="I1332" s="35"/>
      <c r="J1332" s="36"/>
      <c r="K1332" s="37">
        <f>IF(AND(H1332= "",I1332= ""), 0, ROUND(ROUND(J1332, 2) * ROUND(IF(I1332="",H1332,I1332),  0), 2))</f>
        <v/>
      </c>
      <c r="L1332" s="7"/>
      <c r="N1332" s="38">
        <v>0.2</v>
      </c>
      <c r="R1332" s="7">
        <v>9337</v>
      </c>
    </row>
    <row r="1333" spans="1:18" hidden="1">
      <c r="A1333" s="7" t="s">
        <v>52</v>
      </c>
    </row>
    <row r="1334" spans="1:18">
      <c r="A1334" s="7" t="s">
        <v>56</v>
      </c>
      <c r="B1334" s="32"/>
      <c r="C1334" s="32"/>
      <c r="D1334" s="32"/>
      <c r="E1334" s="32"/>
      <c r="F1334" s="32"/>
      <c r="G1334" s="32"/>
      <c r="H1334" s="32"/>
      <c r="I1334" s="32"/>
      <c r="J1334" s="32"/>
      <c r="K1334" s="32"/>
    </row>
    <row r="1335" spans="1:18">
      <c r="B1335" s="32"/>
      <c r="C1335" s="32"/>
      <c r="D1335" s="39" t="s">
        <v>775</v>
      </c>
      <c r="E1335" s="40"/>
      <c r="F1335" s="40"/>
      <c r="G1335" s="41"/>
      <c r="H1335" s="41"/>
      <c r="I1335" s="41"/>
      <c r="J1335" s="41"/>
      <c r="K1335" s="42"/>
    </row>
    <row r="1336" spans="1:18">
      <c r="B1336" s="32"/>
      <c r="C1336" s="32"/>
      <c r="D1336" s="43"/>
      <c r="E1336" s="7"/>
      <c r="F1336" s="7"/>
      <c r="G1336" s="7"/>
      <c r="H1336" s="7"/>
      <c r="I1336" s="7"/>
      <c r="J1336" s="7"/>
      <c r="K1336" s="8"/>
    </row>
    <row r="1337" spans="1:18">
      <c r="B1337" s="32"/>
      <c r="C1337" s="32"/>
      <c r="D1337" s="44" t="s">
        <v>57</v>
      </c>
      <c r="E1337" s="45"/>
      <c r="F1337" s="45"/>
      <c r="G1337" s="46">
        <f>SUMIF(L1327:L1334, IF(L1326="","",L1326), K1327:K1334)</f>
        <v/>
      </c>
      <c r="H1337" s="46"/>
      <c r="I1337" s="46"/>
      <c r="J1337" s="46"/>
      <c r="K1337" s="47"/>
    </row>
    <row r="1338" spans="1:18" hidden="1">
      <c r="B1338" s="32"/>
      <c r="C1338" s="32"/>
      <c r="D1338" s="48" t="s">
        <v>58</v>
      </c>
      <c r="E1338" s="49"/>
      <c r="F1338" s="49"/>
      <c r="G1338" s="50">
        <f>ROUND(SUMIF(L1327:L1334, IF(L1326="","",L1326), K1327:K1334) * 0.2, 2)</f>
        <v/>
      </c>
      <c r="H1338" s="50"/>
      <c r="I1338" s="50"/>
      <c r="J1338" s="50"/>
      <c r="K1338" s="51"/>
    </row>
    <row r="1339" spans="1:18" hidden="1">
      <c r="B1339" s="32"/>
      <c r="C1339" s="32"/>
      <c r="D1339" s="44" t="s">
        <v>59</v>
      </c>
      <c r="E1339" s="45"/>
      <c r="F1339" s="45"/>
      <c r="G1339" s="46">
        <f>SUM(G1337:G1338)</f>
        <v/>
      </c>
      <c r="H1339" s="46"/>
      <c r="I1339" s="46"/>
      <c r="J1339" s="46"/>
      <c r="K1339" s="47"/>
    </row>
    <row r="1340" spans="1:18">
      <c r="A1340" s="7">
        <v>4</v>
      </c>
      <c r="B1340" s="27" t="s">
        <v>778</v>
      </c>
      <c r="C1340" s="27" t="s">
        <v>61</v>
      </c>
      <c r="D1340" s="29" t="s">
        <v>779</v>
      </c>
      <c r="E1340" s="29"/>
      <c r="F1340" s="29"/>
      <c r="G1340" s="29"/>
      <c r="H1340" s="29"/>
      <c r="I1340" s="29"/>
      <c r="J1340" s="29"/>
      <c r="K1340" s="29"/>
      <c r="L1340" s="7"/>
    </row>
    <row r="1341" spans="1:18" hidden="1">
      <c r="A1341" s="7" t="s">
        <v>47</v>
      </c>
    </row>
    <row r="1342" spans="1:18" hidden="1">
      <c r="A1342" s="7" t="s">
        <v>47</v>
      </c>
    </row>
    <row r="1343" spans="1:18">
      <c r="A1343" s="7">
        <v>9</v>
      </c>
      <c r="B1343" s="30" t="s">
        <v>780</v>
      </c>
      <c r="C1343" s="30" t="s">
        <v>64</v>
      </c>
      <c r="D1343" s="31" t="s">
        <v>772</v>
      </c>
      <c r="E1343" s="32"/>
      <c r="F1343" s="32"/>
      <c r="G1343" s="33" t="s">
        <v>51</v>
      </c>
      <c r="H1343" s="34">
        <v>1</v>
      </c>
      <c r="I1343" s="35"/>
      <c r="J1343" s="36"/>
      <c r="K1343" s="37">
        <f>IF(AND(H1343= "",I1343= ""), 0, ROUND(ROUND(J1343, 2) * ROUND(IF(I1343="",H1343,I1343),  0), 2))</f>
        <v/>
      </c>
      <c r="L1343" s="7"/>
      <c r="N1343" s="38">
        <v>0.2</v>
      </c>
      <c r="R1343" s="7">
        <v>9337</v>
      </c>
    </row>
    <row r="1344" spans="1:18" hidden="1">
      <c r="A1344" s="7" t="s">
        <v>52</v>
      </c>
    </row>
    <row r="1345" spans="1:12">
      <c r="A1345" s="7" t="s">
        <v>56</v>
      </c>
      <c r="B1345" s="32"/>
      <c r="C1345" s="32"/>
      <c r="D1345" s="32"/>
      <c r="E1345" s="32"/>
      <c r="F1345" s="32"/>
      <c r="G1345" s="32"/>
      <c r="H1345" s="32"/>
      <c r="I1345" s="32"/>
      <c r="J1345" s="32"/>
      <c r="K1345" s="32"/>
    </row>
    <row r="1346" spans="1:12">
      <c r="B1346" s="32"/>
      <c r="C1346" s="32"/>
      <c r="D1346" s="39" t="s">
        <v>779</v>
      </c>
      <c r="E1346" s="40"/>
      <c r="F1346" s="40"/>
      <c r="G1346" s="41"/>
      <c r="H1346" s="41"/>
      <c r="I1346" s="41"/>
      <c r="J1346" s="41"/>
      <c r="K1346" s="42"/>
    </row>
    <row r="1347" spans="1:12">
      <c r="B1347" s="32"/>
      <c r="C1347" s="32"/>
      <c r="D1347" s="43"/>
      <c r="E1347" s="7"/>
      <c r="F1347" s="7"/>
      <c r="G1347" s="7"/>
      <c r="H1347" s="7"/>
      <c r="I1347" s="7"/>
      <c r="J1347" s="7"/>
      <c r="K1347" s="8"/>
    </row>
    <row r="1348" spans="1:12">
      <c r="B1348" s="32"/>
      <c r="C1348" s="32"/>
      <c r="D1348" s="44" t="s">
        <v>57</v>
      </c>
      <c r="E1348" s="45"/>
      <c r="F1348" s="45"/>
      <c r="G1348" s="46">
        <f>SUMIF(L1341:L1345, IF(L1340="","",L1340), K1341:K1345)</f>
        <v/>
      </c>
      <c r="H1348" s="46"/>
      <c r="I1348" s="46"/>
      <c r="J1348" s="46"/>
      <c r="K1348" s="47"/>
    </row>
    <row r="1349" spans="1:12" hidden="1">
      <c r="B1349" s="32"/>
      <c r="C1349" s="32"/>
      <c r="D1349" s="48" t="s">
        <v>58</v>
      </c>
      <c r="E1349" s="49"/>
      <c r="F1349" s="49"/>
      <c r="G1349" s="50">
        <f>ROUND(SUMIF(L1341:L1345, IF(L1340="","",L1340), K1341:K1345) * 0.2, 2)</f>
        <v/>
      </c>
      <c r="H1349" s="50"/>
      <c r="I1349" s="50"/>
      <c r="J1349" s="50"/>
      <c r="K1349" s="51"/>
    </row>
    <row r="1350" spans="1:12" hidden="1">
      <c r="B1350" s="32"/>
      <c r="C1350" s="32"/>
      <c r="D1350" s="44" t="s">
        <v>59</v>
      </c>
      <c r="E1350" s="45"/>
      <c r="F1350" s="45"/>
      <c r="G1350" s="46">
        <f>SUM(G1348:G1349)</f>
        <v/>
      </c>
      <c r="H1350" s="46"/>
      <c r="I1350" s="46"/>
      <c r="J1350" s="46"/>
      <c r="K1350" s="47"/>
    </row>
    <row r="1351" spans="1:12">
      <c r="A1351" s="7">
        <v>4</v>
      </c>
      <c r="B1351" s="27" t="s">
        <v>781</v>
      </c>
      <c r="C1351" s="27"/>
      <c r="D1351" s="29" t="s">
        <v>123</v>
      </c>
      <c r="E1351" s="29"/>
      <c r="F1351" s="29"/>
      <c r="G1351" s="29"/>
      <c r="H1351" s="29"/>
      <c r="I1351" s="29"/>
      <c r="J1351" s="29"/>
      <c r="K1351" s="29"/>
      <c r="L1351" s="7"/>
    </row>
    <row r="1352" spans="1:12" hidden="1">
      <c r="A1352" s="7" t="s">
        <v>47</v>
      </c>
    </row>
    <row r="1353" spans="1:12" hidden="1">
      <c r="A1353" s="7" t="s">
        <v>47</v>
      </c>
    </row>
    <row r="1354" spans="1:12" hidden="1">
      <c r="A1354" s="7" t="s">
        <v>47</v>
      </c>
    </row>
    <row r="1355" spans="1:12" hidden="1">
      <c r="A1355" s="7" t="s">
        <v>47</v>
      </c>
    </row>
    <row r="1356" spans="1:12" hidden="1">
      <c r="A1356" s="7" t="s">
        <v>47</v>
      </c>
    </row>
    <row r="1357" spans="1:12" hidden="1">
      <c r="A1357" s="7" t="s">
        <v>47</v>
      </c>
    </row>
    <row r="1358" spans="1:12" hidden="1">
      <c r="A1358" s="7" t="s">
        <v>47</v>
      </c>
    </row>
    <row r="1359" spans="1:12" hidden="1">
      <c r="A1359" s="7" t="s">
        <v>47</v>
      </c>
    </row>
    <row r="1360" spans="1:12" hidden="1">
      <c r="A1360" s="7" t="s">
        <v>47</v>
      </c>
    </row>
    <row r="1361" spans="1:18" hidden="1">
      <c r="A1361" s="7" t="s">
        <v>47</v>
      </c>
    </row>
    <row r="1362" spans="1:18" hidden="1">
      <c r="A1362" s="7" t="s">
        <v>47</v>
      </c>
    </row>
    <row r="1363" spans="1:18" hidden="1">
      <c r="A1363" s="7" t="s">
        <v>47</v>
      </c>
    </row>
    <row r="1364" spans="1:18">
      <c r="A1364" s="7">
        <v>5</v>
      </c>
      <c r="B1364" s="27" t="s">
        <v>782</v>
      </c>
      <c r="C1364" s="27"/>
      <c r="D1364" s="56" t="s">
        <v>126</v>
      </c>
      <c r="E1364" s="56"/>
      <c r="F1364" s="56"/>
      <c r="G1364" s="56"/>
      <c r="H1364" s="56"/>
      <c r="I1364" s="56"/>
      <c r="J1364" s="56"/>
      <c r="K1364" s="56"/>
      <c r="L1364" s="7"/>
    </row>
    <row r="1365" spans="1:18" hidden="1">
      <c r="A1365" s="7" t="s">
        <v>81</v>
      </c>
    </row>
    <row r="1366" spans="1:18" hidden="1">
      <c r="A1366" s="7" t="s">
        <v>81</v>
      </c>
    </row>
    <row r="1367" spans="1:18" hidden="1">
      <c r="A1367" s="7" t="s">
        <v>81</v>
      </c>
    </row>
    <row r="1368" spans="1:18" hidden="1">
      <c r="A1368" s="7" t="s">
        <v>81</v>
      </c>
    </row>
    <row r="1369" spans="1:18" hidden="1">
      <c r="A1369" s="7" t="s">
        <v>81</v>
      </c>
    </row>
    <row r="1370" spans="1:18" hidden="1">
      <c r="A1370" s="7" t="s">
        <v>81</v>
      </c>
    </row>
    <row r="1371" spans="1:18" hidden="1">
      <c r="A1371" s="7" t="s">
        <v>81</v>
      </c>
    </row>
    <row r="1372" spans="1:18" hidden="1">
      <c r="A1372" s="7" t="s">
        <v>81</v>
      </c>
    </row>
    <row r="1373" spans="1:18">
      <c r="A1373" s="7">
        <v>9</v>
      </c>
      <c r="B1373" s="30" t="s">
        <v>783</v>
      </c>
      <c r="C1373" s="30"/>
      <c r="D1373" s="31" t="s">
        <v>129</v>
      </c>
      <c r="E1373" s="32"/>
      <c r="F1373" s="32"/>
      <c r="G1373" s="33" t="s">
        <v>75</v>
      </c>
      <c r="H1373" s="54"/>
      <c r="I1373" s="55"/>
      <c r="J1373" s="36"/>
      <c r="K1373" s="37">
        <f>IF(AND(H1373= "",I1373= ""), 0, ROUND(ROUND(J1373, 2) * ROUND(IF(I1373="",H1373,I1373),  3), 2))</f>
        <v/>
      </c>
      <c r="L1373" s="7"/>
      <c r="N1373" s="38">
        <v>0.2</v>
      </c>
      <c r="R1373" s="7">
        <v>9337</v>
      </c>
    </row>
    <row r="1374" spans="1:18" hidden="1">
      <c r="A1374" s="7" t="s">
        <v>52</v>
      </c>
    </row>
    <row r="1375" spans="1:18" hidden="1">
      <c r="A1375" s="7" t="s">
        <v>86</v>
      </c>
    </row>
    <row r="1376" spans="1:18">
      <c r="A1376" s="7">
        <v>5</v>
      </c>
      <c r="B1376" s="27" t="s">
        <v>784</v>
      </c>
      <c r="C1376" s="27"/>
      <c r="D1376" s="56" t="s">
        <v>153</v>
      </c>
      <c r="E1376" s="56"/>
      <c r="F1376" s="56"/>
      <c r="G1376" s="56"/>
      <c r="H1376" s="56"/>
      <c r="I1376" s="56"/>
      <c r="J1376" s="56"/>
      <c r="K1376" s="56"/>
      <c r="L1376" s="7"/>
    </row>
    <row r="1377" spans="1:18" hidden="1">
      <c r="A1377" s="7" t="s">
        <v>81</v>
      </c>
    </row>
    <row r="1378" spans="1:18" hidden="1">
      <c r="A1378" s="7" t="s">
        <v>81</v>
      </c>
    </row>
    <row r="1379" spans="1:18" hidden="1">
      <c r="A1379" s="7" t="s">
        <v>81</v>
      </c>
    </row>
    <row r="1380" spans="1:18" hidden="1">
      <c r="A1380" s="7" t="s">
        <v>81</v>
      </c>
    </row>
    <row r="1381" spans="1:18" ht="22.5" customHeight="1">
      <c r="A1381" s="7">
        <v>9</v>
      </c>
      <c r="B1381" s="30" t="s">
        <v>785</v>
      </c>
      <c r="C1381" s="30"/>
      <c r="D1381" s="31" t="s">
        <v>156</v>
      </c>
      <c r="E1381" s="32"/>
      <c r="F1381" s="32"/>
      <c r="G1381" s="33" t="s">
        <v>51</v>
      </c>
      <c r="H1381" s="34">
        <v>1</v>
      </c>
      <c r="I1381" s="35"/>
      <c r="J1381" s="36"/>
      <c r="K1381" s="37">
        <f>IF(AND(H1381= "",I1381= ""), 0, ROUND(ROUND(J1381, 2) * ROUND(IF(I1381="",H1381,I1381),  0), 2))</f>
        <v/>
      </c>
      <c r="L1381" s="7"/>
      <c r="N1381" s="38">
        <v>0.2</v>
      </c>
      <c r="R1381" s="7">
        <v>9337</v>
      </c>
    </row>
    <row r="1382" spans="1:18" hidden="1">
      <c r="A1382" s="7" t="s">
        <v>52</v>
      </c>
    </row>
    <row r="1383" spans="1:18" hidden="1">
      <c r="A1383" s="7" t="s">
        <v>86</v>
      </c>
    </row>
    <row r="1384" spans="1:18">
      <c r="A1384" s="7" t="s">
        <v>56</v>
      </c>
      <c r="B1384" s="32"/>
      <c r="C1384" s="32"/>
      <c r="D1384" s="32"/>
      <c r="E1384" s="32"/>
      <c r="F1384" s="32"/>
      <c r="G1384" s="32"/>
      <c r="H1384" s="32"/>
      <c r="I1384" s="32"/>
      <c r="J1384" s="32"/>
      <c r="K1384" s="32"/>
    </row>
    <row r="1385" spans="1:18">
      <c r="B1385" s="32"/>
      <c r="C1385" s="32"/>
      <c r="D1385" s="39" t="s">
        <v>123</v>
      </c>
      <c r="E1385" s="40"/>
      <c r="F1385" s="40"/>
      <c r="G1385" s="41"/>
      <c r="H1385" s="41"/>
      <c r="I1385" s="41"/>
      <c r="J1385" s="41"/>
      <c r="K1385" s="42"/>
    </row>
    <row r="1386" spans="1:18">
      <c r="B1386" s="32"/>
      <c r="C1386" s="32"/>
      <c r="D1386" s="43"/>
      <c r="E1386" s="7"/>
      <c r="F1386" s="7"/>
      <c r="G1386" s="7"/>
      <c r="H1386" s="7"/>
      <c r="I1386" s="7"/>
      <c r="J1386" s="7"/>
      <c r="K1386" s="8"/>
    </row>
    <row r="1387" spans="1:18">
      <c r="B1387" s="32"/>
      <c r="C1387" s="32"/>
      <c r="D1387" s="44" t="s">
        <v>57</v>
      </c>
      <c r="E1387" s="45"/>
      <c r="F1387" s="45"/>
      <c r="G1387" s="46">
        <f>SUMIF(L1352:L1384, IF(L1351="","",L1351), K1352:K1384)</f>
        <v/>
      </c>
      <c r="H1387" s="46"/>
      <c r="I1387" s="46"/>
      <c r="J1387" s="46"/>
      <c r="K1387" s="47"/>
    </row>
    <row r="1388" spans="1:18" hidden="1">
      <c r="B1388" s="32"/>
      <c r="C1388" s="32"/>
      <c r="D1388" s="48" t="s">
        <v>58</v>
      </c>
      <c r="E1388" s="49"/>
      <c r="F1388" s="49"/>
      <c r="G1388" s="50">
        <f>ROUND(SUMIF(L1352:L1384, IF(L1351="","",L1351), K1352:K1384) * 0.2, 2)</f>
        <v/>
      </c>
      <c r="H1388" s="50"/>
      <c r="I1388" s="50"/>
      <c r="J1388" s="50"/>
      <c r="K1388" s="51"/>
    </row>
    <row r="1389" spans="1:18" hidden="1">
      <c r="B1389" s="32"/>
      <c r="C1389" s="32"/>
      <c r="D1389" s="44" t="s">
        <v>59</v>
      </c>
      <c r="E1389" s="45"/>
      <c r="F1389" s="45"/>
      <c r="G1389" s="46">
        <f>SUM(G1387:G1388)</f>
        <v/>
      </c>
      <c r="H1389" s="46"/>
      <c r="I1389" s="46"/>
      <c r="J1389" s="46"/>
      <c r="K1389" s="47"/>
    </row>
    <row r="1390" spans="1:18">
      <c r="A1390" s="7">
        <v>4</v>
      </c>
      <c r="B1390" s="27" t="s">
        <v>786</v>
      </c>
      <c r="C1390" s="27"/>
      <c r="D1390" s="29" t="s">
        <v>223</v>
      </c>
      <c r="E1390" s="29"/>
      <c r="F1390" s="29"/>
      <c r="G1390" s="29"/>
      <c r="H1390" s="29"/>
      <c r="I1390" s="29"/>
      <c r="J1390" s="29"/>
      <c r="K1390" s="29"/>
      <c r="L1390" s="7"/>
    </row>
    <row r="1391" spans="1:18" hidden="1">
      <c r="A1391" s="7" t="s">
        <v>47</v>
      </c>
    </row>
    <row r="1392" spans="1:18" hidden="1">
      <c r="A1392" s="7" t="s">
        <v>47</v>
      </c>
    </row>
    <row r="1393" spans="1:12" hidden="1">
      <c r="A1393" s="7" t="s">
        <v>47</v>
      </c>
    </row>
    <row r="1394" spans="1:12" hidden="1">
      <c r="A1394" s="7" t="s">
        <v>47</v>
      </c>
    </row>
    <row r="1395" spans="1:12" hidden="1">
      <c r="A1395" s="7" t="s">
        <v>47</v>
      </c>
    </row>
    <row r="1396" spans="1:12" hidden="1">
      <c r="A1396" s="7" t="s">
        <v>47</v>
      </c>
    </row>
    <row r="1397" spans="1:12" hidden="1">
      <c r="A1397" s="7" t="s">
        <v>47</v>
      </c>
    </row>
    <row r="1398" spans="1:12" hidden="1">
      <c r="A1398" s="7" t="s">
        <v>47</v>
      </c>
    </row>
    <row r="1399" spans="1:12" hidden="1">
      <c r="A1399" s="7" t="s">
        <v>47</v>
      </c>
    </row>
    <row r="1400" spans="1:12">
      <c r="A1400" s="7">
        <v>5</v>
      </c>
      <c r="B1400" s="27" t="s">
        <v>787</v>
      </c>
      <c r="C1400" s="27"/>
      <c r="D1400" s="56" t="s">
        <v>225</v>
      </c>
      <c r="E1400" s="56"/>
      <c r="F1400" s="56"/>
      <c r="G1400" s="56"/>
      <c r="H1400" s="56"/>
      <c r="I1400" s="56"/>
      <c r="J1400" s="56"/>
      <c r="K1400" s="56"/>
      <c r="L1400" s="7"/>
    </row>
    <row r="1401" spans="1:12" hidden="1">
      <c r="A1401" s="7" t="s">
        <v>81</v>
      </c>
    </row>
    <row r="1402" spans="1:12" hidden="1">
      <c r="A1402" s="7" t="s">
        <v>81</v>
      </c>
    </row>
    <row r="1403" spans="1:12" hidden="1">
      <c r="A1403" s="7" t="s">
        <v>81</v>
      </c>
    </row>
    <row r="1404" spans="1:12" hidden="1">
      <c r="A1404" s="7" t="s">
        <v>81</v>
      </c>
    </row>
    <row r="1405" spans="1:12" hidden="1">
      <c r="A1405" s="7" t="s">
        <v>81</v>
      </c>
    </row>
    <row r="1406" spans="1:12" hidden="1">
      <c r="A1406" s="7" t="s">
        <v>81</v>
      </c>
    </row>
    <row r="1407" spans="1:12" hidden="1">
      <c r="A1407" s="7" t="s">
        <v>81</v>
      </c>
    </row>
    <row r="1408" spans="1:12" hidden="1">
      <c r="A1408" s="7" t="s">
        <v>81</v>
      </c>
    </row>
    <row r="1409" spans="1:18" hidden="1">
      <c r="A1409" s="7" t="s">
        <v>81</v>
      </c>
    </row>
    <row r="1410" spans="1:18" hidden="1">
      <c r="A1410" s="7" t="s">
        <v>81</v>
      </c>
    </row>
    <row r="1411" spans="1:18" hidden="1">
      <c r="A1411" s="7" t="s">
        <v>81</v>
      </c>
    </row>
    <row r="1412" spans="1:18" hidden="1">
      <c r="A1412" s="7" t="s">
        <v>81</v>
      </c>
    </row>
    <row r="1413" spans="1:18" hidden="1">
      <c r="A1413" s="7" t="s">
        <v>81</v>
      </c>
    </row>
    <row r="1414" spans="1:18" hidden="1">
      <c r="A1414" s="7" t="s">
        <v>81</v>
      </c>
    </row>
    <row r="1415" spans="1:18" hidden="1">
      <c r="A1415" s="7" t="s">
        <v>81</v>
      </c>
    </row>
    <row r="1416" spans="1:18" hidden="1">
      <c r="A1416" s="7" t="s">
        <v>81</v>
      </c>
    </row>
    <row r="1417" spans="1:18" hidden="1">
      <c r="A1417" s="57" t="s">
        <v>148</v>
      </c>
    </row>
    <row r="1418" spans="1:18" ht="22.5" customHeight="1">
      <c r="A1418" s="7">
        <v>9</v>
      </c>
      <c r="B1418" s="30" t="s">
        <v>788</v>
      </c>
      <c r="C1418" s="30"/>
      <c r="D1418" s="31" t="s">
        <v>227</v>
      </c>
      <c r="E1418" s="32"/>
      <c r="F1418" s="32"/>
      <c r="G1418" s="33" t="s">
        <v>13</v>
      </c>
      <c r="H1418" s="34">
        <v>1</v>
      </c>
      <c r="I1418" s="35"/>
      <c r="J1418" s="36"/>
      <c r="K1418" s="37">
        <f>IF(AND(H1418= "",I1418= ""), 0, ROUND(ROUND(J1418, 2) * ROUND(IF(I1418="",H1418,I1418),  0), 2))</f>
        <v/>
      </c>
      <c r="L1418" s="7"/>
      <c r="N1418" s="38">
        <v>0.2</v>
      </c>
      <c r="R1418" s="7">
        <v>9337</v>
      </c>
    </row>
    <row r="1419" spans="1:18" hidden="1">
      <c r="A1419" s="7" t="s">
        <v>52</v>
      </c>
    </row>
    <row r="1420" spans="1:18">
      <c r="A1420" s="7">
        <v>9</v>
      </c>
      <c r="B1420" s="30" t="s">
        <v>789</v>
      </c>
      <c r="C1420" s="30"/>
      <c r="D1420" s="31" t="s">
        <v>233</v>
      </c>
      <c r="E1420" s="32"/>
      <c r="F1420" s="32"/>
      <c r="G1420" s="33" t="s">
        <v>13</v>
      </c>
      <c r="H1420" s="34">
        <v>3</v>
      </c>
      <c r="I1420" s="35"/>
      <c r="J1420" s="36"/>
      <c r="K1420" s="37">
        <f>IF(AND(H1420= "",I1420= ""), 0, ROUND(ROUND(J1420, 2) * ROUND(IF(I1420="",H1420,I1420),  0), 2))</f>
        <v/>
      </c>
      <c r="L1420" s="7"/>
      <c r="N1420" s="38">
        <v>0.2</v>
      </c>
      <c r="R1420" s="7">
        <v>9337</v>
      </c>
    </row>
    <row r="1421" spans="1:18" hidden="1">
      <c r="A1421" s="7" t="s">
        <v>52</v>
      </c>
    </row>
    <row r="1422" spans="1:18">
      <c r="A1422" s="7">
        <v>9</v>
      </c>
      <c r="B1422" s="30" t="s">
        <v>790</v>
      </c>
      <c r="C1422" s="30"/>
      <c r="D1422" s="31" t="s">
        <v>235</v>
      </c>
      <c r="E1422" s="32"/>
      <c r="F1422" s="32"/>
      <c r="G1422" s="33" t="s">
        <v>13</v>
      </c>
      <c r="H1422" s="34">
        <v>36</v>
      </c>
      <c r="I1422" s="35"/>
      <c r="J1422" s="36"/>
      <c r="K1422" s="37">
        <f>IF(AND(H1422= "",I1422= ""), 0, ROUND(ROUND(J1422, 2) * ROUND(IF(I1422="",H1422,I1422),  0), 2))</f>
        <v/>
      </c>
      <c r="L1422" s="7"/>
      <c r="N1422" s="38">
        <v>0.2</v>
      </c>
      <c r="R1422" s="7">
        <v>9337</v>
      </c>
    </row>
    <row r="1423" spans="1:18" hidden="1">
      <c r="A1423" s="7" t="s">
        <v>52</v>
      </c>
    </row>
    <row r="1424" spans="1:18">
      <c r="A1424" s="7">
        <v>9</v>
      </c>
      <c r="B1424" s="30" t="s">
        <v>791</v>
      </c>
      <c r="C1424" s="30"/>
      <c r="D1424" s="31" t="s">
        <v>239</v>
      </c>
      <c r="E1424" s="32"/>
      <c r="F1424" s="32"/>
      <c r="G1424" s="33" t="s">
        <v>13</v>
      </c>
      <c r="H1424" s="34">
        <v>1</v>
      </c>
      <c r="I1424" s="35"/>
      <c r="J1424" s="36"/>
      <c r="K1424" s="37">
        <f>IF(AND(H1424= "",I1424= ""), 0, ROUND(ROUND(J1424, 2) * ROUND(IF(I1424="",H1424,I1424),  0), 2))</f>
        <v/>
      </c>
      <c r="L1424" s="7"/>
      <c r="N1424" s="38">
        <v>0.2</v>
      </c>
      <c r="R1424" s="7">
        <v>9337</v>
      </c>
    </row>
    <row r="1425" spans="1:18" hidden="1">
      <c r="A1425" s="7" t="s">
        <v>52</v>
      </c>
    </row>
    <row r="1426" spans="1:18">
      <c r="A1426" s="7">
        <v>9</v>
      </c>
      <c r="B1426" s="30" t="s">
        <v>792</v>
      </c>
      <c r="C1426" s="30"/>
      <c r="D1426" s="31" t="s">
        <v>241</v>
      </c>
      <c r="E1426" s="32"/>
      <c r="F1426" s="32"/>
      <c r="G1426" s="33" t="s">
        <v>13</v>
      </c>
      <c r="H1426" s="34">
        <v>4</v>
      </c>
      <c r="I1426" s="35"/>
      <c r="J1426" s="36"/>
      <c r="K1426" s="37">
        <f>IF(AND(H1426= "",I1426= ""), 0, ROUND(ROUND(J1426, 2) * ROUND(IF(I1426="",H1426,I1426),  0), 2))</f>
        <v/>
      </c>
      <c r="L1426" s="7"/>
      <c r="N1426" s="38">
        <v>0.2</v>
      </c>
      <c r="R1426" s="7">
        <v>9337</v>
      </c>
    </row>
    <row r="1427" spans="1:18" hidden="1">
      <c r="A1427" s="7" t="s">
        <v>52</v>
      </c>
    </row>
    <row r="1428" spans="1:18">
      <c r="A1428" s="7">
        <v>9</v>
      </c>
      <c r="B1428" s="30" t="s">
        <v>793</v>
      </c>
      <c r="C1428" s="30"/>
      <c r="D1428" s="31" t="s">
        <v>243</v>
      </c>
      <c r="E1428" s="32"/>
      <c r="F1428" s="32"/>
      <c r="G1428" s="33" t="s">
        <v>13</v>
      </c>
      <c r="H1428" s="34">
        <v>2</v>
      </c>
      <c r="I1428" s="35"/>
      <c r="J1428" s="36"/>
      <c r="K1428" s="37">
        <f>IF(AND(H1428= "",I1428= ""), 0, ROUND(ROUND(J1428, 2) * ROUND(IF(I1428="",H1428,I1428),  0), 2))</f>
        <v/>
      </c>
      <c r="L1428" s="7"/>
      <c r="N1428" s="38">
        <v>0.2</v>
      </c>
      <c r="R1428" s="7">
        <v>9337</v>
      </c>
    </row>
    <row r="1429" spans="1:18" hidden="1">
      <c r="A1429" s="7" t="s">
        <v>52</v>
      </c>
    </row>
    <row r="1430" spans="1:18" hidden="1">
      <c r="A1430" s="7" t="s">
        <v>81</v>
      </c>
    </row>
    <row r="1431" spans="1:18" hidden="1">
      <c r="A1431" s="57" t="s">
        <v>148</v>
      </c>
    </row>
    <row r="1432" spans="1:18" ht="22.5" customHeight="1">
      <c r="A1432" s="7">
        <v>9</v>
      </c>
      <c r="B1432" s="30" t="s">
        <v>794</v>
      </c>
      <c r="C1432" s="30"/>
      <c r="D1432" s="31" t="s">
        <v>247</v>
      </c>
      <c r="E1432" s="32"/>
      <c r="F1432" s="32"/>
      <c r="G1432" s="33" t="s">
        <v>13</v>
      </c>
      <c r="H1432" s="34">
        <v>2</v>
      </c>
      <c r="I1432" s="35"/>
      <c r="J1432" s="36"/>
      <c r="K1432" s="37">
        <f>IF(AND(H1432= "",I1432= ""), 0, ROUND(ROUND(J1432, 2) * ROUND(IF(I1432="",H1432,I1432),  0), 2))</f>
        <v/>
      </c>
      <c r="L1432" s="7"/>
      <c r="N1432" s="38">
        <v>0.2</v>
      </c>
      <c r="R1432" s="7">
        <v>9337</v>
      </c>
    </row>
    <row r="1433" spans="1:18" hidden="1">
      <c r="A1433" s="7" t="s">
        <v>52</v>
      </c>
    </row>
    <row r="1434" spans="1:18" hidden="1">
      <c r="A1434" s="7" t="s">
        <v>86</v>
      </c>
    </row>
    <row r="1435" spans="1:18">
      <c r="A1435" s="7">
        <v>5</v>
      </c>
      <c r="B1435" s="27" t="s">
        <v>795</v>
      </c>
      <c r="C1435" s="27"/>
      <c r="D1435" s="56" t="s">
        <v>249</v>
      </c>
      <c r="E1435" s="56"/>
      <c r="F1435" s="56"/>
      <c r="G1435" s="56"/>
      <c r="H1435" s="56"/>
      <c r="I1435" s="56"/>
      <c r="J1435" s="56"/>
      <c r="K1435" s="56"/>
      <c r="L1435" s="7"/>
    </row>
    <row r="1436" spans="1:18" hidden="1">
      <c r="A1436" s="7" t="s">
        <v>81</v>
      </c>
    </row>
    <row r="1437" spans="1:18" hidden="1">
      <c r="A1437" s="7" t="s">
        <v>81</v>
      </c>
    </row>
    <row r="1438" spans="1:18" hidden="1">
      <c r="A1438" s="7" t="s">
        <v>81</v>
      </c>
    </row>
    <row r="1439" spans="1:18" hidden="1">
      <c r="A1439" s="7" t="s">
        <v>81</v>
      </c>
    </row>
    <row r="1440" spans="1:18" hidden="1">
      <c r="A1440" s="57" t="s">
        <v>148</v>
      </c>
    </row>
    <row r="1441" spans="1:18">
      <c r="A1441" s="7">
        <v>9</v>
      </c>
      <c r="B1441" s="30" t="s">
        <v>796</v>
      </c>
      <c r="C1441" s="30"/>
      <c r="D1441" s="31" t="s">
        <v>253</v>
      </c>
      <c r="E1441" s="32"/>
      <c r="F1441" s="32"/>
      <c r="G1441" s="33" t="s">
        <v>13</v>
      </c>
      <c r="H1441" s="34">
        <v>5</v>
      </c>
      <c r="I1441" s="35"/>
      <c r="J1441" s="36"/>
      <c r="K1441" s="37">
        <f>IF(AND(H1441= "",I1441= ""), 0, ROUND(ROUND(J1441, 2) * ROUND(IF(I1441="",H1441,I1441),  0), 2))</f>
        <v/>
      </c>
      <c r="L1441" s="7"/>
      <c r="N1441" s="38">
        <v>0.2</v>
      </c>
      <c r="R1441" s="7">
        <v>9337</v>
      </c>
    </row>
    <row r="1442" spans="1:18" hidden="1">
      <c r="A1442" s="7" t="s">
        <v>52</v>
      </c>
    </row>
    <row r="1443" spans="1:18">
      <c r="A1443" s="7">
        <v>9</v>
      </c>
      <c r="B1443" s="30" t="s">
        <v>797</v>
      </c>
      <c r="C1443" s="30"/>
      <c r="D1443" s="31" t="s">
        <v>257</v>
      </c>
      <c r="E1443" s="32"/>
      <c r="F1443" s="32"/>
      <c r="G1443" s="33" t="s">
        <v>13</v>
      </c>
      <c r="H1443" s="34">
        <v>2</v>
      </c>
      <c r="I1443" s="35"/>
      <c r="J1443" s="36"/>
      <c r="K1443" s="37">
        <f>IF(AND(H1443= "",I1443= ""), 0, ROUND(ROUND(J1443, 2) * ROUND(IF(I1443="",H1443,I1443),  0), 2))</f>
        <v/>
      </c>
      <c r="L1443" s="7"/>
      <c r="N1443" s="38">
        <v>0.2</v>
      </c>
      <c r="R1443" s="7">
        <v>9337</v>
      </c>
    </row>
    <row r="1444" spans="1:18" hidden="1">
      <c r="A1444" s="7" t="s">
        <v>52</v>
      </c>
    </row>
    <row r="1445" spans="1:18" hidden="1">
      <c r="A1445" s="7" t="s">
        <v>81</v>
      </c>
    </row>
    <row r="1446" spans="1:18" hidden="1">
      <c r="A1446" s="7" t="s">
        <v>86</v>
      </c>
    </row>
    <row r="1447" spans="1:18">
      <c r="A1447" s="7">
        <v>5</v>
      </c>
      <c r="B1447" s="27" t="s">
        <v>798</v>
      </c>
      <c r="C1447" s="27"/>
      <c r="D1447" s="56" t="s">
        <v>269</v>
      </c>
      <c r="E1447" s="56"/>
      <c r="F1447" s="56"/>
      <c r="G1447" s="56"/>
      <c r="H1447" s="56"/>
      <c r="I1447" s="56"/>
      <c r="J1447" s="56"/>
      <c r="K1447" s="56"/>
      <c r="L1447" s="7"/>
    </row>
    <row r="1448" spans="1:18" hidden="1">
      <c r="A1448" s="7" t="s">
        <v>81</v>
      </c>
    </row>
    <row r="1449" spans="1:18" hidden="1">
      <c r="A1449" s="7" t="s">
        <v>81</v>
      </c>
    </row>
    <row r="1450" spans="1:18" hidden="1">
      <c r="A1450" s="7" t="s">
        <v>81</v>
      </c>
    </row>
    <row r="1451" spans="1:18" hidden="1">
      <c r="A1451" s="7" t="s">
        <v>81</v>
      </c>
    </row>
    <row r="1452" spans="1:18" hidden="1">
      <c r="A1452" s="7" t="s">
        <v>81</v>
      </c>
    </row>
    <row r="1453" spans="1:18" hidden="1">
      <c r="A1453" s="7" t="s">
        <v>81</v>
      </c>
    </row>
    <row r="1454" spans="1:18" hidden="1">
      <c r="A1454" s="7" t="s">
        <v>81</v>
      </c>
    </row>
    <row r="1455" spans="1:18" hidden="1">
      <c r="A1455" s="7" t="s">
        <v>81</v>
      </c>
    </row>
    <row r="1456" spans="1:18" hidden="1">
      <c r="A1456" s="7" t="s">
        <v>81</v>
      </c>
    </row>
    <row r="1457" spans="1:18" hidden="1">
      <c r="A1457" s="7" t="s">
        <v>81</v>
      </c>
    </row>
    <row r="1458" spans="1:18">
      <c r="A1458" s="7">
        <v>6</v>
      </c>
      <c r="B1458" s="27" t="s">
        <v>799</v>
      </c>
      <c r="C1458" s="27"/>
      <c r="D1458" s="58" t="s">
        <v>272</v>
      </c>
      <c r="E1458" s="58"/>
      <c r="F1458" s="58"/>
      <c r="G1458" s="58"/>
      <c r="H1458" s="58"/>
      <c r="I1458" s="58"/>
      <c r="J1458" s="58"/>
      <c r="K1458" s="58"/>
      <c r="L1458" s="7"/>
    </row>
    <row r="1459" spans="1:18" hidden="1">
      <c r="A1459" s="7" t="s">
        <v>273</v>
      </c>
    </row>
    <row r="1460" spans="1:18" hidden="1">
      <c r="A1460" s="7" t="s">
        <v>273</v>
      </c>
    </row>
    <row r="1461" spans="1:18" hidden="1">
      <c r="A1461" s="57" t="s">
        <v>274</v>
      </c>
    </row>
    <row r="1462" spans="1:18" ht="22.5" customHeight="1">
      <c r="A1462" s="7" t="s">
        <v>275</v>
      </c>
      <c r="B1462" s="59"/>
      <c r="C1462" s="59"/>
      <c r="D1462" s="59" t="s">
        <v>276</v>
      </c>
      <c r="E1462" s="59"/>
      <c r="F1462" s="59"/>
      <c r="G1462" s="59"/>
      <c r="H1462" s="59"/>
      <c r="I1462" s="59"/>
      <c r="J1462" s="59"/>
      <c r="K1462" s="59"/>
    </row>
    <row r="1463" spans="1:18" ht="33.75" customHeight="1">
      <c r="A1463" s="7">
        <v>9</v>
      </c>
      <c r="B1463" s="30" t="s">
        <v>800</v>
      </c>
      <c r="C1463" s="30"/>
      <c r="D1463" s="31" t="s">
        <v>279</v>
      </c>
      <c r="E1463" s="32"/>
      <c r="F1463" s="32"/>
      <c r="G1463" s="33" t="s">
        <v>13</v>
      </c>
      <c r="H1463" s="34">
        <v>3</v>
      </c>
      <c r="I1463" s="35"/>
      <c r="J1463" s="36"/>
      <c r="K1463" s="37">
        <f>IF(AND(H1463= "",I1463= ""), 0, ROUND(ROUND(J1463, 2) * ROUND(IF(I1463="",H1463,I1463),  0), 2))</f>
        <v/>
      </c>
      <c r="L1463" s="7"/>
      <c r="N1463" s="38">
        <v>0.2</v>
      </c>
      <c r="R1463" s="7">
        <v>9337</v>
      </c>
    </row>
    <row r="1464" spans="1:18" hidden="1">
      <c r="A1464" s="7" t="s">
        <v>52</v>
      </c>
    </row>
    <row r="1465" spans="1:18" hidden="1">
      <c r="A1465" s="7" t="s">
        <v>280</v>
      </c>
    </row>
    <row r="1466" spans="1:18" hidden="1">
      <c r="A1466" s="7" t="s">
        <v>86</v>
      </c>
    </row>
    <row r="1467" spans="1:18" hidden="1">
      <c r="A1467" s="7" t="s">
        <v>47</v>
      </c>
    </row>
    <row r="1468" spans="1:18">
      <c r="A1468" s="7" t="s">
        <v>56</v>
      </c>
      <c r="B1468" s="32"/>
      <c r="C1468" s="32"/>
      <c r="D1468" s="32"/>
      <c r="E1468" s="32"/>
      <c r="F1468" s="32"/>
      <c r="G1468" s="32"/>
      <c r="H1468" s="32"/>
      <c r="I1468" s="32"/>
      <c r="J1468" s="32"/>
      <c r="K1468" s="32"/>
    </row>
    <row r="1469" spans="1:18">
      <c r="B1469" s="32"/>
      <c r="C1469" s="32"/>
      <c r="D1469" s="39" t="s">
        <v>223</v>
      </c>
      <c r="E1469" s="40"/>
      <c r="F1469" s="40"/>
      <c r="G1469" s="41"/>
      <c r="H1469" s="41"/>
      <c r="I1469" s="41"/>
      <c r="J1469" s="41"/>
      <c r="K1469" s="42"/>
    </row>
    <row r="1470" spans="1:18">
      <c r="B1470" s="32"/>
      <c r="C1470" s="32"/>
      <c r="D1470" s="43"/>
      <c r="E1470" s="7"/>
      <c r="F1470" s="7"/>
      <c r="G1470" s="7"/>
      <c r="H1470" s="7"/>
      <c r="I1470" s="7"/>
      <c r="J1470" s="7"/>
      <c r="K1470" s="8"/>
    </row>
    <row r="1471" spans="1:18">
      <c r="B1471" s="32"/>
      <c r="C1471" s="32"/>
      <c r="D1471" s="44" t="s">
        <v>57</v>
      </c>
      <c r="E1471" s="45"/>
      <c r="F1471" s="45"/>
      <c r="G1471" s="46">
        <f>SUMIF(L1391:L1468, IF(L1390="","",L1390), K1391:K1468)</f>
        <v/>
      </c>
      <c r="H1471" s="46"/>
      <c r="I1471" s="46"/>
      <c r="J1471" s="46"/>
      <c r="K1471" s="47"/>
    </row>
    <row r="1472" spans="1:18" hidden="1">
      <c r="B1472" s="32"/>
      <c r="C1472" s="32"/>
      <c r="D1472" s="48" t="s">
        <v>58</v>
      </c>
      <c r="E1472" s="49"/>
      <c r="F1472" s="49"/>
      <c r="G1472" s="50">
        <f>ROUND(SUMIF(L1391:L1468, IF(L1390="","",L1390), K1391:K1468) * 0.2, 2)</f>
        <v/>
      </c>
      <c r="H1472" s="50"/>
      <c r="I1472" s="50"/>
      <c r="J1472" s="50"/>
      <c r="K1472" s="51"/>
    </row>
    <row r="1473" spans="1:12" hidden="1">
      <c r="B1473" s="32"/>
      <c r="C1473" s="32"/>
      <c r="D1473" s="44" t="s">
        <v>59</v>
      </c>
      <c r="E1473" s="45"/>
      <c r="F1473" s="45"/>
      <c r="G1473" s="46">
        <f>SUM(G1471:G1472)</f>
        <v/>
      </c>
      <c r="H1473" s="46"/>
      <c r="I1473" s="46"/>
      <c r="J1473" s="46"/>
      <c r="K1473" s="47"/>
    </row>
    <row r="1474" spans="1:12">
      <c r="A1474" s="7">
        <v>4</v>
      </c>
      <c r="B1474" s="27" t="s">
        <v>801</v>
      </c>
      <c r="C1474" s="27"/>
      <c r="D1474" s="29" t="s">
        <v>320</v>
      </c>
      <c r="E1474" s="29"/>
      <c r="F1474" s="29"/>
      <c r="G1474" s="29"/>
      <c r="H1474" s="29"/>
      <c r="I1474" s="29"/>
      <c r="J1474" s="29"/>
      <c r="K1474" s="29"/>
      <c r="L1474" s="7"/>
    </row>
    <row r="1475" spans="1:12" hidden="1">
      <c r="A1475" s="7" t="s">
        <v>47</v>
      </c>
    </row>
    <row r="1476" spans="1:12" hidden="1">
      <c r="A1476" s="7" t="s">
        <v>47</v>
      </c>
    </row>
    <row r="1477" spans="1:12" hidden="1">
      <c r="A1477" s="7" t="s">
        <v>47</v>
      </c>
    </row>
    <row r="1478" spans="1:12" hidden="1">
      <c r="A1478" s="7" t="s">
        <v>47</v>
      </c>
    </row>
    <row r="1479" spans="1:12" hidden="1">
      <c r="A1479" s="7" t="s">
        <v>47</v>
      </c>
    </row>
    <row r="1480" spans="1:12" hidden="1">
      <c r="A1480" s="7" t="s">
        <v>47</v>
      </c>
    </row>
    <row r="1481" spans="1:12" hidden="1">
      <c r="A1481" s="7" t="s">
        <v>47</v>
      </c>
    </row>
    <row r="1482" spans="1:12" hidden="1">
      <c r="A1482" s="7" t="s">
        <v>47</v>
      </c>
    </row>
    <row r="1483" spans="1:12" hidden="1">
      <c r="A1483" s="7" t="s">
        <v>47</v>
      </c>
    </row>
    <row r="1484" spans="1:12" hidden="1">
      <c r="A1484" s="7" t="s">
        <v>47</v>
      </c>
    </row>
    <row r="1485" spans="1:12" hidden="1">
      <c r="A1485" s="7" t="s">
        <v>47</v>
      </c>
    </row>
    <row r="1486" spans="1:12" hidden="1">
      <c r="A1486" s="7" t="s">
        <v>47</v>
      </c>
    </row>
    <row r="1487" spans="1:12" hidden="1">
      <c r="A1487" s="7" t="s">
        <v>47</v>
      </c>
    </row>
    <row r="1488" spans="1:12" hidden="1">
      <c r="A1488" s="7" t="s">
        <v>47</v>
      </c>
    </row>
    <row r="1489" spans="1:12" hidden="1">
      <c r="A1489" s="7" t="s">
        <v>47</v>
      </c>
    </row>
    <row r="1490" spans="1:12" hidden="1">
      <c r="A1490" s="7" t="s">
        <v>47</v>
      </c>
    </row>
    <row r="1491" spans="1:12">
      <c r="A1491" s="7">
        <v>5</v>
      </c>
      <c r="B1491" s="27" t="s">
        <v>802</v>
      </c>
      <c r="C1491" s="27"/>
      <c r="D1491" s="56" t="s">
        <v>323</v>
      </c>
      <c r="E1491" s="56"/>
      <c r="F1491" s="56"/>
      <c r="G1491" s="56"/>
      <c r="H1491" s="56"/>
      <c r="I1491" s="56"/>
      <c r="J1491" s="56"/>
      <c r="K1491" s="56"/>
      <c r="L1491" s="7"/>
    </row>
    <row r="1492" spans="1:12">
      <c r="A1492" s="7">
        <v>6</v>
      </c>
      <c r="B1492" s="27" t="s">
        <v>803</v>
      </c>
      <c r="C1492" s="27"/>
      <c r="D1492" s="58" t="s">
        <v>326</v>
      </c>
      <c r="E1492" s="58"/>
      <c r="F1492" s="58"/>
      <c r="G1492" s="58"/>
      <c r="H1492" s="58"/>
      <c r="I1492" s="58"/>
      <c r="J1492" s="58"/>
      <c r="K1492" s="58"/>
      <c r="L1492" s="7"/>
    </row>
    <row r="1493" spans="1:12" hidden="1">
      <c r="A1493" s="7" t="s">
        <v>273</v>
      </c>
    </row>
    <row r="1494" spans="1:12" hidden="1">
      <c r="A1494" s="7" t="s">
        <v>273</v>
      </c>
    </row>
    <row r="1495" spans="1:12" hidden="1">
      <c r="A1495" s="7" t="s">
        <v>273</v>
      </c>
    </row>
    <row r="1496" spans="1:12" hidden="1">
      <c r="A1496" s="7" t="s">
        <v>273</v>
      </c>
    </row>
    <row r="1497" spans="1:12" hidden="1">
      <c r="A1497" s="7" t="s">
        <v>273</v>
      </c>
    </row>
    <row r="1498" spans="1:12" hidden="1">
      <c r="A1498" s="7" t="s">
        <v>273</v>
      </c>
    </row>
    <row r="1499" spans="1:12" hidden="1">
      <c r="A1499" s="7" t="s">
        <v>273</v>
      </c>
    </row>
    <row r="1500" spans="1:12" hidden="1">
      <c r="A1500" s="7" t="s">
        <v>273</v>
      </c>
    </row>
    <row r="1501" spans="1:12" hidden="1">
      <c r="A1501" s="7" t="s">
        <v>273</v>
      </c>
    </row>
    <row r="1502" spans="1:12" hidden="1">
      <c r="A1502" s="7" t="s">
        <v>273</v>
      </c>
    </row>
    <row r="1503" spans="1:12" hidden="1">
      <c r="A1503" s="57" t="s">
        <v>274</v>
      </c>
    </row>
    <row r="1504" spans="1:12">
      <c r="A1504" s="7" t="s">
        <v>275</v>
      </c>
      <c r="B1504" s="59"/>
      <c r="C1504" s="59"/>
      <c r="D1504" s="59" t="s">
        <v>804</v>
      </c>
      <c r="E1504" s="59"/>
      <c r="F1504" s="59"/>
      <c r="G1504" s="59"/>
      <c r="H1504" s="59"/>
      <c r="I1504" s="59"/>
      <c r="J1504" s="59"/>
      <c r="K1504" s="59"/>
    </row>
    <row r="1505" spans="1:18" ht="22.5" customHeight="1">
      <c r="A1505" s="7">
        <v>9</v>
      </c>
      <c r="B1505" s="30" t="s">
        <v>805</v>
      </c>
      <c r="C1505" s="30"/>
      <c r="D1505" s="31" t="s">
        <v>331</v>
      </c>
      <c r="E1505" s="32"/>
      <c r="F1505" s="32"/>
      <c r="G1505" s="33" t="s">
        <v>13</v>
      </c>
      <c r="H1505" s="34">
        <v>2</v>
      </c>
      <c r="I1505" s="35"/>
      <c r="J1505" s="36"/>
      <c r="K1505" s="37">
        <f>IF(AND(H1505= "",I1505= ""), 0, ROUND(ROUND(J1505, 2) * ROUND(IF(I1505="",H1505,I1505),  0), 2))</f>
        <v/>
      </c>
      <c r="L1505" s="7"/>
      <c r="N1505" s="38">
        <v>0.2</v>
      </c>
      <c r="R1505" s="7">
        <v>9337</v>
      </c>
    </row>
    <row r="1506" spans="1:18" hidden="1">
      <c r="A1506" s="7" t="s">
        <v>52</v>
      </c>
    </row>
    <row r="1507" spans="1:18" hidden="1">
      <c r="A1507" s="7" t="s">
        <v>280</v>
      </c>
    </row>
    <row r="1508" spans="1:18">
      <c r="A1508" s="7">
        <v>6</v>
      </c>
      <c r="B1508" s="27" t="s">
        <v>806</v>
      </c>
      <c r="C1508" s="27"/>
      <c r="D1508" s="58" t="s">
        <v>335</v>
      </c>
      <c r="E1508" s="58"/>
      <c r="F1508" s="58"/>
      <c r="G1508" s="58"/>
      <c r="H1508" s="58"/>
      <c r="I1508" s="58"/>
      <c r="J1508" s="58"/>
      <c r="K1508" s="58"/>
      <c r="L1508" s="7"/>
    </row>
    <row r="1509" spans="1:18" hidden="1">
      <c r="A1509" s="7" t="s">
        <v>273</v>
      </c>
    </row>
    <row r="1510" spans="1:18" hidden="1">
      <c r="A1510" s="7" t="s">
        <v>273</v>
      </c>
    </row>
    <row r="1511" spans="1:18" hidden="1">
      <c r="A1511" s="7" t="s">
        <v>273</v>
      </c>
    </row>
    <row r="1512" spans="1:18" hidden="1">
      <c r="A1512" s="7" t="s">
        <v>273</v>
      </c>
    </row>
    <row r="1513" spans="1:18" hidden="1">
      <c r="A1513" s="7" t="s">
        <v>327</v>
      </c>
    </row>
    <row r="1514" spans="1:18" hidden="1">
      <c r="A1514" s="7" t="s">
        <v>327</v>
      </c>
    </row>
    <row r="1515" spans="1:18" hidden="1">
      <c r="A1515" s="57" t="s">
        <v>274</v>
      </c>
    </row>
    <row r="1516" spans="1:18" hidden="1">
      <c r="A1516" s="57" t="s">
        <v>274</v>
      </c>
    </row>
    <row r="1517" spans="1:18" ht="22.5" customHeight="1">
      <c r="A1517" s="7" t="s">
        <v>275</v>
      </c>
      <c r="B1517" s="59"/>
      <c r="C1517" s="59"/>
      <c r="D1517" s="59" t="s">
        <v>807</v>
      </c>
      <c r="E1517" s="59"/>
      <c r="F1517" s="59"/>
      <c r="G1517" s="59"/>
      <c r="H1517" s="59"/>
      <c r="I1517" s="59"/>
      <c r="J1517" s="59"/>
      <c r="K1517" s="59"/>
    </row>
    <row r="1518" spans="1:18" ht="33.75" customHeight="1">
      <c r="A1518" s="7">
        <v>9</v>
      </c>
      <c r="B1518" s="30" t="s">
        <v>808</v>
      </c>
      <c r="C1518" s="30"/>
      <c r="D1518" s="31" t="s">
        <v>338</v>
      </c>
      <c r="E1518" s="32"/>
      <c r="F1518" s="32"/>
      <c r="G1518" s="33" t="s">
        <v>13</v>
      </c>
      <c r="H1518" s="34">
        <v>8</v>
      </c>
      <c r="I1518" s="35"/>
      <c r="J1518" s="36"/>
      <c r="K1518" s="37">
        <f>IF(AND(H1518= "",I1518= ""), 0, ROUND(ROUND(J1518, 2) * ROUND(IF(I1518="",H1518,I1518),  0), 2))</f>
        <v/>
      </c>
      <c r="L1518" s="7"/>
      <c r="N1518" s="38">
        <v>0.2</v>
      </c>
      <c r="R1518" s="7">
        <v>9337</v>
      </c>
    </row>
    <row r="1519" spans="1:18" hidden="1">
      <c r="A1519" s="7" t="s">
        <v>52</v>
      </c>
    </row>
    <row r="1520" spans="1:18" hidden="1">
      <c r="A1520" s="7" t="s">
        <v>280</v>
      </c>
    </row>
    <row r="1521" spans="1:18">
      <c r="A1521" s="7">
        <v>6</v>
      </c>
      <c r="B1521" s="27" t="s">
        <v>809</v>
      </c>
      <c r="C1521" s="27"/>
      <c r="D1521" s="58" t="s">
        <v>341</v>
      </c>
      <c r="E1521" s="58"/>
      <c r="F1521" s="58"/>
      <c r="G1521" s="58"/>
      <c r="H1521" s="58"/>
      <c r="I1521" s="58"/>
      <c r="J1521" s="58"/>
      <c r="K1521" s="58"/>
      <c r="L1521" s="7"/>
    </row>
    <row r="1522" spans="1:18" hidden="1">
      <c r="A1522" s="7" t="s">
        <v>273</v>
      </c>
    </row>
    <row r="1523" spans="1:18" hidden="1">
      <c r="A1523" s="7" t="s">
        <v>327</v>
      </c>
    </row>
    <row r="1524" spans="1:18" hidden="1">
      <c r="A1524" s="7" t="s">
        <v>327</v>
      </c>
    </row>
    <row r="1525" spans="1:18" hidden="1">
      <c r="A1525" s="57" t="s">
        <v>274</v>
      </c>
    </row>
    <row r="1526" spans="1:18">
      <c r="A1526" s="7" t="s">
        <v>275</v>
      </c>
      <c r="B1526" s="59"/>
      <c r="C1526" s="59"/>
      <c r="D1526" s="59" t="s">
        <v>810</v>
      </c>
      <c r="E1526" s="59"/>
      <c r="F1526" s="59"/>
      <c r="G1526" s="59"/>
      <c r="H1526" s="59"/>
      <c r="I1526" s="59"/>
      <c r="J1526" s="59"/>
      <c r="K1526" s="59"/>
    </row>
    <row r="1527" spans="1:18" ht="33.75" customHeight="1">
      <c r="A1527" s="7">
        <v>9</v>
      </c>
      <c r="B1527" s="30" t="s">
        <v>811</v>
      </c>
      <c r="C1527" s="30"/>
      <c r="D1527" s="31" t="s">
        <v>345</v>
      </c>
      <c r="E1527" s="32"/>
      <c r="F1527" s="32"/>
      <c r="G1527" s="33" t="s">
        <v>13</v>
      </c>
      <c r="H1527" s="34">
        <v>1</v>
      </c>
      <c r="I1527" s="35"/>
      <c r="J1527" s="36"/>
      <c r="K1527" s="37">
        <f>IF(AND(H1527= "",I1527= ""), 0, ROUND(ROUND(J1527, 2) * ROUND(IF(I1527="",H1527,I1527),  0), 2))</f>
        <v/>
      </c>
      <c r="L1527" s="7"/>
      <c r="N1527" s="38">
        <v>0.2</v>
      </c>
      <c r="R1527" s="7">
        <v>9337</v>
      </c>
    </row>
    <row r="1528" spans="1:18" hidden="1">
      <c r="A1528" s="7" t="s">
        <v>52</v>
      </c>
    </row>
    <row r="1529" spans="1:18" hidden="1">
      <c r="A1529" s="7" t="s">
        <v>280</v>
      </c>
    </row>
    <row r="1530" spans="1:18">
      <c r="A1530" s="7">
        <v>6</v>
      </c>
      <c r="B1530" s="27" t="s">
        <v>812</v>
      </c>
      <c r="C1530" s="27"/>
      <c r="D1530" s="58" t="s">
        <v>348</v>
      </c>
      <c r="E1530" s="58"/>
      <c r="F1530" s="58"/>
      <c r="G1530" s="58"/>
      <c r="H1530" s="58"/>
      <c r="I1530" s="58"/>
      <c r="J1530" s="58"/>
      <c r="K1530" s="58"/>
      <c r="L1530" s="7"/>
    </row>
    <row r="1531" spans="1:18" hidden="1">
      <c r="A1531" s="7" t="s">
        <v>273</v>
      </c>
    </row>
    <row r="1532" spans="1:18" hidden="1">
      <c r="A1532" s="7" t="s">
        <v>273</v>
      </c>
    </row>
    <row r="1533" spans="1:18" hidden="1">
      <c r="A1533" s="7" t="s">
        <v>327</v>
      </c>
    </row>
    <row r="1534" spans="1:18" hidden="1">
      <c r="A1534" s="7" t="s">
        <v>327</v>
      </c>
    </row>
    <row r="1535" spans="1:18" hidden="1">
      <c r="A1535" s="57" t="s">
        <v>274</v>
      </c>
    </row>
    <row r="1536" spans="1:18">
      <c r="A1536" s="7" t="s">
        <v>275</v>
      </c>
      <c r="B1536" s="59"/>
      <c r="C1536" s="59"/>
      <c r="D1536" s="59" t="s">
        <v>349</v>
      </c>
      <c r="E1536" s="59"/>
      <c r="F1536" s="59"/>
      <c r="G1536" s="59"/>
      <c r="H1536" s="59"/>
      <c r="I1536" s="59"/>
      <c r="J1536" s="59"/>
      <c r="K1536" s="59"/>
    </row>
    <row r="1537" spans="1:18" ht="33.75" customHeight="1">
      <c r="A1537" s="7">
        <v>9</v>
      </c>
      <c r="B1537" s="30" t="s">
        <v>813</v>
      </c>
      <c r="C1537" s="30"/>
      <c r="D1537" s="31" t="s">
        <v>352</v>
      </c>
      <c r="E1537" s="32"/>
      <c r="F1537" s="32"/>
      <c r="G1537" s="33" t="s">
        <v>13</v>
      </c>
      <c r="H1537" s="34">
        <v>7</v>
      </c>
      <c r="I1537" s="35"/>
      <c r="J1537" s="36"/>
      <c r="K1537" s="37">
        <f>IF(AND(H1537= "",I1537= ""), 0, ROUND(ROUND(J1537, 2) * ROUND(IF(I1537="",H1537,I1537),  0), 2))</f>
        <v/>
      </c>
      <c r="L1537" s="7"/>
      <c r="N1537" s="38">
        <v>0.2</v>
      </c>
      <c r="R1537" s="7">
        <v>9337</v>
      </c>
    </row>
    <row r="1538" spans="1:18" hidden="1">
      <c r="A1538" s="7" t="s">
        <v>52</v>
      </c>
    </row>
    <row r="1539" spans="1:18" hidden="1">
      <c r="A1539" s="7" t="s">
        <v>280</v>
      </c>
    </row>
    <row r="1540" spans="1:18">
      <c r="A1540" s="7">
        <v>6</v>
      </c>
      <c r="B1540" s="27" t="s">
        <v>814</v>
      </c>
      <c r="C1540" s="27"/>
      <c r="D1540" s="58" t="s">
        <v>815</v>
      </c>
      <c r="E1540" s="58"/>
      <c r="F1540" s="58"/>
      <c r="G1540" s="58"/>
      <c r="H1540" s="58"/>
      <c r="I1540" s="58"/>
      <c r="J1540" s="58"/>
      <c r="K1540" s="58"/>
      <c r="L1540" s="7"/>
    </row>
    <row r="1541" spans="1:18" hidden="1">
      <c r="A1541" s="7" t="s">
        <v>273</v>
      </c>
    </row>
    <row r="1542" spans="1:18" hidden="1">
      <c r="A1542" s="7" t="s">
        <v>273</v>
      </c>
    </row>
    <row r="1543" spans="1:18" hidden="1">
      <c r="A1543" s="7" t="s">
        <v>327</v>
      </c>
    </row>
    <row r="1544" spans="1:18" hidden="1">
      <c r="A1544" s="7" t="s">
        <v>327</v>
      </c>
    </row>
    <row r="1545" spans="1:18" hidden="1">
      <c r="A1545" s="57" t="s">
        <v>274</v>
      </c>
    </row>
    <row r="1546" spans="1:18">
      <c r="A1546" s="7" t="s">
        <v>275</v>
      </c>
      <c r="B1546" s="59"/>
      <c r="C1546" s="59"/>
      <c r="D1546" s="59" t="s">
        <v>816</v>
      </c>
      <c r="E1546" s="59"/>
      <c r="F1546" s="59"/>
      <c r="G1546" s="59"/>
      <c r="H1546" s="59"/>
      <c r="I1546" s="59"/>
      <c r="J1546" s="59"/>
      <c r="K1546" s="59"/>
    </row>
    <row r="1547" spans="1:18" ht="33.75" customHeight="1">
      <c r="A1547" s="7">
        <v>9</v>
      </c>
      <c r="B1547" s="30" t="s">
        <v>817</v>
      </c>
      <c r="C1547" s="30"/>
      <c r="D1547" s="31" t="s">
        <v>370</v>
      </c>
      <c r="E1547" s="32"/>
      <c r="F1547" s="32"/>
      <c r="G1547" s="33" t="s">
        <v>13</v>
      </c>
      <c r="H1547" s="34">
        <v>6</v>
      </c>
      <c r="I1547" s="35"/>
      <c r="J1547" s="36"/>
      <c r="K1547" s="37">
        <f>IF(AND(H1547= "",I1547= ""), 0, ROUND(ROUND(J1547, 2) * ROUND(IF(I1547="",H1547,I1547),  0), 2))</f>
        <v/>
      </c>
      <c r="L1547" s="7"/>
      <c r="N1547" s="38">
        <v>0.2</v>
      </c>
      <c r="R1547" s="7">
        <v>9337</v>
      </c>
    </row>
    <row r="1548" spans="1:18" hidden="1">
      <c r="A1548" s="7" t="s">
        <v>52</v>
      </c>
    </row>
    <row r="1549" spans="1:18" hidden="1">
      <c r="A1549" s="7" t="s">
        <v>280</v>
      </c>
    </row>
    <row r="1550" spans="1:18">
      <c r="A1550" s="7">
        <v>6</v>
      </c>
      <c r="B1550" s="27" t="s">
        <v>818</v>
      </c>
      <c r="C1550" s="27"/>
      <c r="D1550" s="58" t="s">
        <v>376</v>
      </c>
      <c r="E1550" s="58"/>
      <c r="F1550" s="58"/>
      <c r="G1550" s="58"/>
      <c r="H1550" s="58"/>
      <c r="I1550" s="58"/>
      <c r="J1550" s="58"/>
      <c r="K1550" s="58"/>
      <c r="L1550" s="7"/>
    </row>
    <row r="1551" spans="1:18" hidden="1">
      <c r="A1551" s="7" t="s">
        <v>273</v>
      </c>
    </row>
    <row r="1552" spans="1:18" hidden="1">
      <c r="A1552" s="57" t="s">
        <v>274</v>
      </c>
    </row>
    <row r="1553" spans="1:18">
      <c r="A1553" s="7" t="s">
        <v>275</v>
      </c>
      <c r="B1553" s="59"/>
      <c r="C1553" s="59"/>
      <c r="D1553" s="59" t="s">
        <v>819</v>
      </c>
      <c r="E1553" s="59"/>
      <c r="F1553" s="59"/>
      <c r="G1553" s="59"/>
      <c r="H1553" s="59"/>
      <c r="I1553" s="59"/>
      <c r="J1553" s="59"/>
      <c r="K1553" s="59"/>
    </row>
    <row r="1554" spans="1:18" ht="33.75" customHeight="1">
      <c r="A1554" s="7">
        <v>9</v>
      </c>
      <c r="B1554" s="30" t="s">
        <v>820</v>
      </c>
      <c r="C1554" s="30"/>
      <c r="D1554" s="31" t="s">
        <v>380</v>
      </c>
      <c r="E1554" s="32"/>
      <c r="F1554" s="32"/>
      <c r="G1554" s="33" t="s">
        <v>13</v>
      </c>
      <c r="H1554" s="34">
        <v>1</v>
      </c>
      <c r="I1554" s="35"/>
      <c r="J1554" s="36"/>
      <c r="K1554" s="37">
        <f>IF(AND(H1554= "",I1554= ""), 0, ROUND(ROUND(J1554, 2) * ROUND(IF(I1554="",H1554,I1554),  0), 2))</f>
        <v/>
      </c>
      <c r="L1554" s="7"/>
      <c r="N1554" s="38">
        <v>0.2</v>
      </c>
      <c r="R1554" s="7">
        <v>9337</v>
      </c>
    </row>
    <row r="1555" spans="1:18" hidden="1">
      <c r="A1555" s="7" t="s">
        <v>52</v>
      </c>
    </row>
    <row r="1556" spans="1:18" hidden="1">
      <c r="A1556" s="7" t="s">
        <v>280</v>
      </c>
    </row>
    <row r="1557" spans="1:18">
      <c r="A1557" s="7">
        <v>6</v>
      </c>
      <c r="B1557" s="27" t="s">
        <v>821</v>
      </c>
      <c r="C1557" s="27"/>
      <c r="D1557" s="58" t="s">
        <v>383</v>
      </c>
      <c r="E1557" s="58"/>
      <c r="F1557" s="58"/>
      <c r="G1557" s="58"/>
      <c r="H1557" s="58"/>
      <c r="I1557" s="58"/>
      <c r="J1557" s="58"/>
      <c r="K1557" s="58"/>
      <c r="L1557" s="7"/>
    </row>
    <row r="1558" spans="1:18" hidden="1">
      <c r="A1558" s="7" t="s">
        <v>273</v>
      </c>
    </row>
    <row r="1559" spans="1:18" hidden="1">
      <c r="A1559" s="7" t="s">
        <v>273</v>
      </c>
    </row>
    <row r="1560" spans="1:18" hidden="1">
      <c r="A1560" s="7" t="s">
        <v>273</v>
      </c>
    </row>
    <row r="1561" spans="1:18" hidden="1">
      <c r="A1561" s="7" t="s">
        <v>273</v>
      </c>
    </row>
    <row r="1562" spans="1:18" hidden="1">
      <c r="A1562" s="7" t="s">
        <v>327</v>
      </c>
    </row>
    <row r="1563" spans="1:18" hidden="1">
      <c r="A1563" s="7" t="s">
        <v>327</v>
      </c>
    </row>
    <row r="1564" spans="1:18" hidden="1">
      <c r="A1564" s="57" t="s">
        <v>274</v>
      </c>
    </row>
    <row r="1565" spans="1:18" hidden="1">
      <c r="A1565" s="57" t="s">
        <v>274</v>
      </c>
    </row>
    <row r="1566" spans="1:18">
      <c r="A1566" s="7" t="s">
        <v>275</v>
      </c>
      <c r="B1566" s="59"/>
      <c r="C1566" s="59"/>
      <c r="D1566" s="59" t="s">
        <v>822</v>
      </c>
      <c r="E1566" s="59"/>
      <c r="F1566" s="59"/>
      <c r="G1566" s="59"/>
      <c r="H1566" s="59"/>
      <c r="I1566" s="59"/>
      <c r="J1566" s="59"/>
      <c r="K1566" s="59"/>
    </row>
    <row r="1567" spans="1:18" ht="33.75" customHeight="1">
      <c r="A1567" s="7">
        <v>9</v>
      </c>
      <c r="B1567" s="30" t="s">
        <v>823</v>
      </c>
      <c r="C1567" s="30"/>
      <c r="D1567" s="31" t="s">
        <v>387</v>
      </c>
      <c r="E1567" s="32"/>
      <c r="F1567" s="32"/>
      <c r="G1567" s="33" t="s">
        <v>13</v>
      </c>
      <c r="H1567" s="34">
        <v>8</v>
      </c>
      <c r="I1567" s="35"/>
      <c r="J1567" s="36"/>
      <c r="K1567" s="37">
        <f>IF(AND(H1567= "",I1567= ""), 0, ROUND(ROUND(J1567, 2) * ROUND(IF(I1567="",H1567,I1567),  0), 2))</f>
        <v/>
      </c>
      <c r="L1567" s="7"/>
      <c r="N1567" s="38">
        <v>0.2</v>
      </c>
      <c r="R1567" s="7">
        <v>9337</v>
      </c>
    </row>
    <row r="1568" spans="1:18" hidden="1">
      <c r="A1568" s="7" t="s">
        <v>52</v>
      </c>
    </row>
    <row r="1569" spans="1:18" hidden="1">
      <c r="A1569" s="7" t="s">
        <v>280</v>
      </c>
    </row>
    <row r="1570" spans="1:18" ht="25.5" customHeight="1">
      <c r="A1570" s="7">
        <v>6</v>
      </c>
      <c r="B1570" s="27" t="s">
        <v>824</v>
      </c>
      <c r="C1570" s="27"/>
      <c r="D1570" s="58" t="s">
        <v>390</v>
      </c>
      <c r="E1570" s="58"/>
      <c r="F1570" s="58"/>
      <c r="G1570" s="58"/>
      <c r="H1570" s="58"/>
      <c r="I1570" s="58"/>
      <c r="J1570" s="58"/>
      <c r="K1570" s="58"/>
      <c r="L1570" s="7"/>
    </row>
    <row r="1571" spans="1:18" hidden="1">
      <c r="A1571" s="7" t="s">
        <v>273</v>
      </c>
    </row>
    <row r="1572" spans="1:18" hidden="1">
      <c r="A1572" s="7" t="s">
        <v>273</v>
      </c>
    </row>
    <row r="1573" spans="1:18" hidden="1">
      <c r="A1573" s="7" t="s">
        <v>273</v>
      </c>
    </row>
    <row r="1574" spans="1:18" hidden="1">
      <c r="A1574" s="7" t="s">
        <v>327</v>
      </c>
    </row>
    <row r="1575" spans="1:18" hidden="1">
      <c r="A1575" s="7" t="s">
        <v>327</v>
      </c>
    </row>
    <row r="1576" spans="1:18" hidden="1">
      <c r="A1576" s="57" t="s">
        <v>274</v>
      </c>
    </row>
    <row r="1577" spans="1:18">
      <c r="A1577" s="7" t="s">
        <v>275</v>
      </c>
      <c r="B1577" s="59"/>
      <c r="C1577" s="59"/>
      <c r="D1577" s="59" t="s">
        <v>825</v>
      </c>
      <c r="E1577" s="59"/>
      <c r="F1577" s="59"/>
      <c r="G1577" s="59"/>
      <c r="H1577" s="59"/>
      <c r="I1577" s="59"/>
      <c r="J1577" s="59"/>
      <c r="K1577" s="59"/>
    </row>
    <row r="1578" spans="1:18" ht="33.75" customHeight="1">
      <c r="A1578" s="7">
        <v>9</v>
      </c>
      <c r="B1578" s="30" t="s">
        <v>826</v>
      </c>
      <c r="C1578" s="30"/>
      <c r="D1578" s="31" t="s">
        <v>827</v>
      </c>
      <c r="E1578" s="32"/>
      <c r="F1578" s="32"/>
      <c r="G1578" s="33" t="s">
        <v>13</v>
      </c>
      <c r="H1578" s="34">
        <v>2</v>
      </c>
      <c r="I1578" s="35"/>
      <c r="J1578" s="36"/>
      <c r="K1578" s="37">
        <f>IF(AND(H1578= "",I1578= ""), 0, ROUND(ROUND(J1578, 2) * ROUND(IF(I1578="",H1578,I1578),  0), 2))</f>
        <v/>
      </c>
      <c r="L1578" s="7"/>
      <c r="N1578" s="38">
        <v>0.2</v>
      </c>
      <c r="R1578" s="7">
        <v>9337</v>
      </c>
    </row>
    <row r="1579" spans="1:18" hidden="1">
      <c r="A1579" s="7" t="s">
        <v>52</v>
      </c>
    </row>
    <row r="1580" spans="1:18" hidden="1">
      <c r="A1580" s="7" t="s">
        <v>280</v>
      </c>
    </row>
    <row r="1581" spans="1:18" hidden="1">
      <c r="A1581" s="7" t="s">
        <v>86</v>
      </c>
    </row>
    <row r="1582" spans="1:18">
      <c r="A1582" s="7" t="s">
        <v>56</v>
      </c>
      <c r="B1582" s="32"/>
      <c r="C1582" s="32"/>
      <c r="D1582" s="32"/>
      <c r="E1582" s="32"/>
      <c r="F1582" s="32"/>
      <c r="G1582" s="32"/>
      <c r="H1582" s="32"/>
      <c r="I1582" s="32"/>
      <c r="J1582" s="32"/>
      <c r="K1582" s="32"/>
    </row>
    <row r="1583" spans="1:18">
      <c r="B1583" s="32"/>
      <c r="C1583" s="32"/>
      <c r="D1583" s="39" t="s">
        <v>320</v>
      </c>
      <c r="E1583" s="40"/>
      <c r="F1583" s="40"/>
      <c r="G1583" s="41"/>
      <c r="H1583" s="41"/>
      <c r="I1583" s="41"/>
      <c r="J1583" s="41"/>
      <c r="K1583" s="42"/>
    </row>
    <row r="1584" spans="1:18">
      <c r="B1584" s="32"/>
      <c r="C1584" s="32"/>
      <c r="D1584" s="43"/>
      <c r="E1584" s="7"/>
      <c r="F1584" s="7"/>
      <c r="G1584" s="7"/>
      <c r="H1584" s="7"/>
      <c r="I1584" s="7"/>
      <c r="J1584" s="7"/>
      <c r="K1584" s="8"/>
    </row>
    <row r="1585" spans="1:12">
      <c r="B1585" s="32"/>
      <c r="C1585" s="32"/>
      <c r="D1585" s="44" t="s">
        <v>57</v>
      </c>
      <c r="E1585" s="45"/>
      <c r="F1585" s="45"/>
      <c r="G1585" s="46">
        <f>SUMIF(L1475:L1582, IF(L1474="","",L1474), K1475:K1582)</f>
        <v/>
      </c>
      <c r="H1585" s="46"/>
      <c r="I1585" s="46"/>
      <c r="J1585" s="46"/>
      <c r="K1585" s="47"/>
    </row>
    <row r="1586" spans="1:12" hidden="1">
      <c r="B1586" s="32"/>
      <c r="C1586" s="32"/>
      <c r="D1586" s="48" t="s">
        <v>58</v>
      </c>
      <c r="E1586" s="49"/>
      <c r="F1586" s="49"/>
      <c r="G1586" s="50">
        <f>ROUND(SUMIF(L1475:L1582, IF(L1474="","",L1474), K1475:K1582) * 0.2, 2)</f>
        <v/>
      </c>
      <c r="H1586" s="50"/>
      <c r="I1586" s="50"/>
      <c r="J1586" s="50"/>
      <c r="K1586" s="51"/>
    </row>
    <row r="1587" spans="1:12" hidden="1">
      <c r="B1587" s="32"/>
      <c r="C1587" s="32"/>
      <c r="D1587" s="44" t="s">
        <v>59</v>
      </c>
      <c r="E1587" s="45"/>
      <c r="F1587" s="45"/>
      <c r="G1587" s="46">
        <f>SUM(G1585:G1586)</f>
        <v/>
      </c>
      <c r="H1587" s="46"/>
      <c r="I1587" s="46"/>
      <c r="J1587" s="46"/>
      <c r="K1587" s="47"/>
    </row>
    <row r="1588" spans="1:12" ht="30" customHeight="1">
      <c r="A1588" s="7">
        <v>4</v>
      </c>
      <c r="B1588" s="27" t="s">
        <v>828</v>
      </c>
      <c r="C1588" s="27"/>
      <c r="D1588" s="29" t="s">
        <v>488</v>
      </c>
      <c r="E1588" s="29"/>
      <c r="F1588" s="29"/>
      <c r="G1588" s="29"/>
      <c r="H1588" s="29"/>
      <c r="I1588" s="29"/>
      <c r="J1588" s="29"/>
      <c r="K1588" s="29"/>
      <c r="L1588" s="7"/>
    </row>
    <row r="1589" spans="1:12" hidden="1">
      <c r="A1589" s="7" t="s">
        <v>47</v>
      </c>
    </row>
    <row r="1590" spans="1:12" hidden="1">
      <c r="A1590" s="7" t="s">
        <v>47</v>
      </c>
    </row>
    <row r="1591" spans="1:12" hidden="1">
      <c r="A1591" s="7" t="s">
        <v>47</v>
      </c>
    </row>
    <row r="1592" spans="1:12" hidden="1">
      <c r="A1592" s="7" t="s">
        <v>47</v>
      </c>
    </row>
    <row r="1593" spans="1:12" hidden="1">
      <c r="A1593" s="7" t="s">
        <v>47</v>
      </c>
    </row>
    <row r="1594" spans="1:12" hidden="1">
      <c r="A1594" s="7" t="s">
        <v>47</v>
      </c>
    </row>
    <row r="1595" spans="1:12" hidden="1">
      <c r="A1595" s="7" t="s">
        <v>47</v>
      </c>
    </row>
    <row r="1596" spans="1:12" hidden="1">
      <c r="A1596" s="7" t="s">
        <v>47</v>
      </c>
    </row>
    <row r="1597" spans="1:12" hidden="1">
      <c r="A1597" s="7" t="s">
        <v>47</v>
      </c>
    </row>
    <row r="1598" spans="1:12" hidden="1">
      <c r="A1598" s="7" t="s">
        <v>47</v>
      </c>
    </row>
    <row r="1599" spans="1:12" hidden="1">
      <c r="A1599" s="7" t="s">
        <v>47</v>
      </c>
    </row>
    <row r="1600" spans="1:12" hidden="1">
      <c r="A1600" s="7" t="s">
        <v>47</v>
      </c>
    </row>
    <row r="1601" spans="1:18" hidden="1">
      <c r="A1601" s="7" t="s">
        <v>47</v>
      </c>
    </row>
    <row r="1602" spans="1:18" hidden="1">
      <c r="A1602" s="7" t="s">
        <v>47</v>
      </c>
    </row>
    <row r="1603" spans="1:18">
      <c r="A1603" s="7">
        <v>5</v>
      </c>
      <c r="B1603" s="27" t="s">
        <v>829</v>
      </c>
      <c r="C1603" s="27"/>
      <c r="D1603" s="56" t="s">
        <v>491</v>
      </c>
      <c r="E1603" s="56"/>
      <c r="F1603" s="56"/>
      <c r="G1603" s="56"/>
      <c r="H1603" s="56"/>
      <c r="I1603" s="56"/>
      <c r="J1603" s="56"/>
      <c r="K1603" s="56"/>
      <c r="L1603" s="7"/>
    </row>
    <row r="1604" spans="1:18" hidden="1">
      <c r="A1604" s="7" t="s">
        <v>81</v>
      </c>
    </row>
    <row r="1605" spans="1:18" hidden="1">
      <c r="A1605" s="7" t="s">
        <v>81</v>
      </c>
    </row>
    <row r="1606" spans="1:18" hidden="1">
      <c r="A1606" s="7" t="s">
        <v>81</v>
      </c>
    </row>
    <row r="1607" spans="1:18" hidden="1">
      <c r="A1607" s="7" t="s">
        <v>81</v>
      </c>
    </row>
    <row r="1608" spans="1:18" hidden="1">
      <c r="A1608" s="7" t="s">
        <v>81</v>
      </c>
    </row>
    <row r="1609" spans="1:18" ht="22.5" customHeight="1">
      <c r="A1609" s="7">
        <v>9</v>
      </c>
      <c r="B1609" s="30" t="s">
        <v>830</v>
      </c>
      <c r="C1609" s="30"/>
      <c r="D1609" s="31" t="s">
        <v>494</v>
      </c>
      <c r="E1609" s="32"/>
      <c r="F1609" s="32"/>
      <c r="G1609" s="33" t="s">
        <v>136</v>
      </c>
      <c r="H1609" s="52">
        <v>300</v>
      </c>
      <c r="I1609" s="53"/>
      <c r="J1609" s="36"/>
      <c r="K1609" s="37">
        <f>IF(AND(H1609= "",I1609= ""), 0, ROUND(ROUND(J1609, 2) * ROUND(IF(I1609="",H1609,I1609),  2), 2))</f>
        <v/>
      </c>
      <c r="L1609" s="7"/>
      <c r="N1609" s="38">
        <v>0.2</v>
      </c>
      <c r="R1609" s="7">
        <v>9337</v>
      </c>
    </row>
    <row r="1610" spans="1:18" hidden="1">
      <c r="A1610" s="7" t="s">
        <v>52</v>
      </c>
    </row>
    <row r="1611" spans="1:18" ht="22.5" customHeight="1">
      <c r="A1611" s="7">
        <v>9</v>
      </c>
      <c r="B1611" s="30" t="s">
        <v>831</v>
      </c>
      <c r="C1611" s="30"/>
      <c r="D1611" s="31" t="s">
        <v>497</v>
      </c>
      <c r="E1611" s="32"/>
      <c r="F1611" s="32"/>
      <c r="G1611" s="33" t="s">
        <v>51</v>
      </c>
      <c r="H1611" s="34">
        <v>1</v>
      </c>
      <c r="I1611" s="35"/>
      <c r="J1611" s="36"/>
      <c r="K1611" s="37">
        <f>IF(AND(H1611= "",I1611= ""), 0, ROUND(ROUND(J1611, 2) * ROUND(IF(I1611="",H1611,I1611),  0), 2))</f>
        <v/>
      </c>
      <c r="L1611" s="7"/>
      <c r="N1611" s="38">
        <v>0.2</v>
      </c>
      <c r="R1611" s="7">
        <v>9337</v>
      </c>
    </row>
    <row r="1612" spans="1:18" hidden="1">
      <c r="A1612" s="7" t="s">
        <v>52</v>
      </c>
    </row>
    <row r="1613" spans="1:18" hidden="1">
      <c r="A1613" s="7" t="s">
        <v>81</v>
      </c>
    </row>
    <row r="1614" spans="1:18" hidden="1">
      <c r="A1614" s="7" t="s">
        <v>86</v>
      </c>
    </row>
    <row r="1615" spans="1:18">
      <c r="A1615" s="7">
        <v>5</v>
      </c>
      <c r="B1615" s="27" t="s">
        <v>832</v>
      </c>
      <c r="C1615" s="27"/>
      <c r="D1615" s="56" t="s">
        <v>500</v>
      </c>
      <c r="E1615" s="56"/>
      <c r="F1615" s="56"/>
      <c r="G1615" s="56"/>
      <c r="H1615" s="56"/>
      <c r="I1615" s="56"/>
      <c r="J1615" s="56"/>
      <c r="K1615" s="56"/>
      <c r="L1615" s="7"/>
    </row>
    <row r="1616" spans="1:18" hidden="1">
      <c r="A1616" s="7" t="s">
        <v>81</v>
      </c>
    </row>
    <row r="1617" spans="1:18" hidden="1">
      <c r="A1617" s="7" t="s">
        <v>81</v>
      </c>
    </row>
    <row r="1618" spans="1:18" hidden="1">
      <c r="A1618" s="7" t="s">
        <v>81</v>
      </c>
    </row>
    <row r="1619" spans="1:18" hidden="1">
      <c r="A1619" s="7" t="s">
        <v>81</v>
      </c>
    </row>
    <row r="1620" spans="1:18" hidden="1">
      <c r="A1620" s="7" t="s">
        <v>81</v>
      </c>
    </row>
    <row r="1621" spans="1:18" ht="33.75" customHeight="1">
      <c r="A1621" s="7">
        <v>9</v>
      </c>
      <c r="B1621" s="30" t="s">
        <v>833</v>
      </c>
      <c r="C1621" s="30"/>
      <c r="D1621" s="31" t="s">
        <v>503</v>
      </c>
      <c r="E1621" s="32"/>
      <c r="F1621" s="32"/>
      <c r="G1621" s="33" t="s">
        <v>75</v>
      </c>
      <c r="H1621" s="54"/>
      <c r="I1621" s="55"/>
      <c r="J1621" s="36"/>
      <c r="K1621" s="37">
        <f>IF(AND(H1621= "",I1621= ""), 0, ROUND(ROUND(J1621, 2) * ROUND(IF(I1621="",H1621,I1621),  3), 2))</f>
        <v/>
      </c>
      <c r="L1621" s="7"/>
      <c r="N1621" s="38">
        <v>0.2</v>
      </c>
      <c r="R1621" s="7">
        <v>9337</v>
      </c>
    </row>
    <row r="1622" spans="1:18" hidden="1">
      <c r="A1622" s="7" t="s">
        <v>52</v>
      </c>
    </row>
    <row r="1623" spans="1:18" hidden="1">
      <c r="A1623" s="7" t="s">
        <v>86</v>
      </c>
    </row>
    <row r="1624" spans="1:18" hidden="1">
      <c r="A1624" s="7" t="s">
        <v>47</v>
      </c>
    </row>
    <row r="1625" spans="1:18">
      <c r="A1625" s="7">
        <v>5</v>
      </c>
      <c r="B1625" s="27" t="s">
        <v>834</v>
      </c>
      <c r="C1625" s="27"/>
      <c r="D1625" s="56" t="s">
        <v>463</v>
      </c>
      <c r="E1625" s="56"/>
      <c r="F1625" s="56"/>
      <c r="G1625" s="56"/>
      <c r="H1625" s="56"/>
      <c r="I1625" s="56"/>
      <c r="J1625" s="56"/>
      <c r="K1625" s="56"/>
      <c r="L1625" s="7"/>
    </row>
    <row r="1626" spans="1:18" hidden="1">
      <c r="A1626" s="7" t="s">
        <v>81</v>
      </c>
    </row>
    <row r="1627" spans="1:18" hidden="1">
      <c r="A1627" s="7" t="s">
        <v>81</v>
      </c>
    </row>
    <row r="1628" spans="1:18" hidden="1">
      <c r="A1628" s="7" t="s">
        <v>81</v>
      </c>
    </row>
    <row r="1629" spans="1:18" hidden="1">
      <c r="A1629" s="7" t="s">
        <v>81</v>
      </c>
    </row>
    <row r="1630" spans="1:18" hidden="1">
      <c r="A1630" s="7" t="s">
        <v>81</v>
      </c>
    </row>
    <row r="1631" spans="1:18" ht="22.5" customHeight="1">
      <c r="A1631" s="7">
        <v>9</v>
      </c>
      <c r="B1631" s="30" t="s">
        <v>835</v>
      </c>
      <c r="C1631" s="30"/>
      <c r="D1631" s="31" t="s">
        <v>508</v>
      </c>
      <c r="E1631" s="32"/>
      <c r="F1631" s="32"/>
      <c r="G1631" s="33" t="s">
        <v>13</v>
      </c>
      <c r="H1631" s="34">
        <v>1</v>
      </c>
      <c r="I1631" s="35"/>
      <c r="J1631" s="36"/>
      <c r="K1631" s="37">
        <f>IF(AND(H1631= "",I1631= ""), 0, ROUND(ROUND(J1631, 2) * ROUND(IF(I1631="",H1631,I1631),  0), 2))</f>
        <v/>
      </c>
      <c r="L1631" s="7"/>
      <c r="N1631" s="38">
        <v>0.2</v>
      </c>
      <c r="R1631" s="7">
        <v>9337</v>
      </c>
    </row>
    <row r="1632" spans="1:18" hidden="1">
      <c r="A1632" s="7" t="s">
        <v>52</v>
      </c>
    </row>
    <row r="1633" spans="1:18" hidden="1">
      <c r="A1633" s="7" t="s">
        <v>86</v>
      </c>
    </row>
    <row r="1634" spans="1:18" hidden="1">
      <c r="A1634" s="7" t="s">
        <v>47</v>
      </c>
    </row>
    <row r="1635" spans="1:18">
      <c r="A1635" s="7" t="s">
        <v>56</v>
      </c>
      <c r="B1635" s="32"/>
      <c r="C1635" s="32"/>
      <c r="D1635" s="32"/>
      <c r="E1635" s="32"/>
      <c r="F1635" s="32"/>
      <c r="G1635" s="32"/>
      <c r="H1635" s="32"/>
      <c r="I1635" s="32"/>
      <c r="J1635" s="32"/>
      <c r="K1635" s="32"/>
    </row>
    <row r="1636" spans="1:18">
      <c r="B1636" s="32"/>
      <c r="C1636" s="32"/>
      <c r="D1636" s="39" t="s">
        <v>488</v>
      </c>
      <c r="E1636" s="40"/>
      <c r="F1636" s="40"/>
      <c r="G1636" s="41"/>
      <c r="H1636" s="41"/>
      <c r="I1636" s="41"/>
      <c r="J1636" s="41"/>
      <c r="K1636" s="42"/>
    </row>
    <row r="1637" spans="1:18">
      <c r="B1637" s="32"/>
      <c r="C1637" s="32"/>
      <c r="D1637" s="43"/>
      <c r="E1637" s="7"/>
      <c r="F1637" s="7"/>
      <c r="G1637" s="7"/>
      <c r="H1637" s="7"/>
      <c r="I1637" s="7"/>
      <c r="J1637" s="7"/>
      <c r="K1637" s="8"/>
    </row>
    <row r="1638" spans="1:18">
      <c r="B1638" s="32"/>
      <c r="C1638" s="32"/>
      <c r="D1638" s="44" t="s">
        <v>57</v>
      </c>
      <c r="E1638" s="45"/>
      <c r="F1638" s="45"/>
      <c r="G1638" s="46">
        <f>SUMIF(L1589:L1635, IF(L1588="","",L1588), K1589:K1635)</f>
        <v/>
      </c>
      <c r="H1638" s="46"/>
      <c r="I1638" s="46"/>
      <c r="J1638" s="46"/>
      <c r="K1638" s="47"/>
    </row>
    <row r="1639" spans="1:18" hidden="1">
      <c r="B1639" s="32"/>
      <c r="C1639" s="32"/>
      <c r="D1639" s="48" t="s">
        <v>58</v>
      </c>
      <c r="E1639" s="49"/>
      <c r="F1639" s="49"/>
      <c r="G1639" s="50">
        <f>ROUND(SUMIF(L1589:L1635, IF(L1588="","",L1588), K1589:K1635) * 0.2, 2)</f>
        <v/>
      </c>
      <c r="H1639" s="50"/>
      <c r="I1639" s="50"/>
      <c r="J1639" s="50"/>
      <c r="K1639" s="51"/>
    </row>
    <row r="1640" spans="1:18" hidden="1">
      <c r="B1640" s="32"/>
      <c r="C1640" s="32"/>
      <c r="D1640" s="44" t="s">
        <v>59</v>
      </c>
      <c r="E1640" s="45"/>
      <c r="F1640" s="45"/>
      <c r="G1640" s="46">
        <f>SUM(G1638:G1639)</f>
        <v/>
      </c>
      <c r="H1640" s="46"/>
      <c r="I1640" s="46"/>
      <c r="J1640" s="46"/>
      <c r="K1640" s="47"/>
    </row>
    <row r="1641" spans="1:18">
      <c r="A1641" s="7">
        <v>4</v>
      </c>
      <c r="B1641" s="27" t="s">
        <v>836</v>
      </c>
      <c r="C1641" s="27"/>
      <c r="D1641" s="29" t="s">
        <v>564</v>
      </c>
      <c r="E1641" s="29"/>
      <c r="F1641" s="29"/>
      <c r="G1641" s="29"/>
      <c r="H1641" s="29"/>
      <c r="I1641" s="29"/>
      <c r="J1641" s="29"/>
      <c r="K1641" s="29"/>
      <c r="L1641" s="7"/>
    </row>
    <row r="1642" spans="1:18" hidden="1">
      <c r="A1642" s="7" t="s">
        <v>47</v>
      </c>
    </row>
    <row r="1643" spans="1:18">
      <c r="A1643" s="7">
        <v>9</v>
      </c>
      <c r="B1643" s="30" t="s">
        <v>837</v>
      </c>
      <c r="C1643" s="30"/>
      <c r="D1643" s="31" t="s">
        <v>838</v>
      </c>
      <c r="E1643" s="32"/>
      <c r="F1643" s="32"/>
      <c r="G1643" s="33" t="s">
        <v>51</v>
      </c>
      <c r="H1643" s="34">
        <v>1</v>
      </c>
      <c r="I1643" s="35"/>
      <c r="J1643" s="36"/>
      <c r="K1643" s="37">
        <f>IF(AND(H1643= "",I1643= ""), 0, ROUND(ROUND(J1643, 2) * ROUND(IF(I1643="",H1643,I1643),  0), 2))</f>
        <v/>
      </c>
      <c r="L1643" s="7"/>
      <c r="N1643" s="38">
        <v>0.2</v>
      </c>
      <c r="R1643" s="7">
        <v>9337</v>
      </c>
    </row>
    <row r="1644" spans="1:18" hidden="1">
      <c r="A1644" s="7" t="s">
        <v>52</v>
      </c>
    </row>
    <row r="1645" spans="1:18">
      <c r="A1645" s="7" t="s">
        <v>56</v>
      </c>
      <c r="B1645" s="32"/>
      <c r="C1645" s="32"/>
      <c r="D1645" s="32"/>
      <c r="E1645" s="32"/>
      <c r="F1645" s="32"/>
      <c r="G1645" s="32"/>
      <c r="H1645" s="32"/>
      <c r="I1645" s="32"/>
      <c r="J1645" s="32"/>
      <c r="K1645" s="32"/>
    </row>
    <row r="1646" spans="1:18">
      <c r="B1646" s="32"/>
      <c r="C1646" s="32"/>
      <c r="D1646" s="39" t="s">
        <v>564</v>
      </c>
      <c r="E1646" s="40"/>
      <c r="F1646" s="40"/>
      <c r="G1646" s="41"/>
      <c r="H1646" s="41"/>
      <c r="I1646" s="41"/>
      <c r="J1646" s="41"/>
      <c r="K1646" s="42"/>
    </row>
    <row r="1647" spans="1:18">
      <c r="B1647" s="32"/>
      <c r="C1647" s="32"/>
      <c r="D1647" s="43"/>
      <c r="E1647" s="7"/>
      <c r="F1647" s="7"/>
      <c r="G1647" s="7"/>
      <c r="H1647" s="7"/>
      <c r="I1647" s="7"/>
      <c r="J1647" s="7"/>
      <c r="K1647" s="8"/>
    </row>
    <row r="1648" spans="1:18">
      <c r="B1648" s="32"/>
      <c r="C1648" s="32"/>
      <c r="D1648" s="44" t="s">
        <v>57</v>
      </c>
      <c r="E1648" s="45"/>
      <c r="F1648" s="45"/>
      <c r="G1648" s="46">
        <f>SUMIF(L1642:L1645, IF(L1641="","",L1641), K1642:K1645)</f>
        <v/>
      </c>
      <c r="H1648" s="46"/>
      <c r="I1648" s="46"/>
      <c r="J1648" s="46"/>
      <c r="K1648" s="47"/>
    </row>
    <row r="1649" spans="1:18" hidden="1">
      <c r="B1649" s="32"/>
      <c r="C1649" s="32"/>
      <c r="D1649" s="48" t="s">
        <v>58</v>
      </c>
      <c r="E1649" s="49"/>
      <c r="F1649" s="49"/>
      <c r="G1649" s="50">
        <f>ROUND(SUMIF(L1642:L1645, IF(L1641="","",L1641), K1642:K1645) * 0.2, 2)</f>
        <v/>
      </c>
      <c r="H1649" s="50"/>
      <c r="I1649" s="50"/>
      <c r="J1649" s="50"/>
      <c r="K1649" s="51"/>
    </row>
    <row r="1650" spans="1:18" hidden="1">
      <c r="B1650" s="32"/>
      <c r="C1650" s="32"/>
      <c r="D1650" s="44" t="s">
        <v>59</v>
      </c>
      <c r="E1650" s="45"/>
      <c r="F1650" s="45"/>
      <c r="G1650" s="46">
        <f>SUM(G1648:G1649)</f>
        <v/>
      </c>
      <c r="H1650" s="46"/>
      <c r="I1650" s="46"/>
      <c r="J1650" s="46"/>
      <c r="K1650" s="47"/>
    </row>
    <row r="1651" spans="1:18">
      <c r="A1651" s="7">
        <v>4</v>
      </c>
      <c r="B1651" s="27" t="s">
        <v>839</v>
      </c>
      <c r="C1651" s="27"/>
      <c r="D1651" s="29" t="s">
        <v>711</v>
      </c>
      <c r="E1651" s="29"/>
      <c r="F1651" s="29"/>
      <c r="G1651" s="29"/>
      <c r="H1651" s="29"/>
      <c r="I1651" s="29"/>
      <c r="J1651" s="29"/>
      <c r="K1651" s="29"/>
      <c r="L1651" s="7"/>
    </row>
    <row r="1652" spans="1:18" hidden="1">
      <c r="A1652" s="7" t="s">
        <v>47</v>
      </c>
    </row>
    <row r="1653" spans="1:18">
      <c r="A1653" s="7">
        <v>9</v>
      </c>
      <c r="B1653" s="30" t="s">
        <v>840</v>
      </c>
      <c r="C1653" s="30"/>
      <c r="D1653" s="31" t="s">
        <v>838</v>
      </c>
      <c r="E1653" s="32"/>
      <c r="F1653" s="32"/>
      <c r="G1653" s="33" t="s">
        <v>51</v>
      </c>
      <c r="H1653" s="34">
        <v>1</v>
      </c>
      <c r="I1653" s="35"/>
      <c r="J1653" s="36"/>
      <c r="K1653" s="37">
        <f>IF(AND(H1653= "",I1653= ""), 0, ROUND(ROUND(J1653, 2) * ROUND(IF(I1653="",H1653,I1653),  0), 2))</f>
        <v/>
      </c>
      <c r="L1653" s="7"/>
      <c r="N1653" s="38">
        <v>0.2</v>
      </c>
      <c r="R1653" s="7">
        <v>9337</v>
      </c>
    </row>
    <row r="1654" spans="1:18" hidden="1">
      <c r="A1654" s="7" t="s">
        <v>52</v>
      </c>
    </row>
    <row r="1655" spans="1:18">
      <c r="A1655" s="7" t="s">
        <v>56</v>
      </c>
      <c r="B1655" s="32"/>
      <c r="C1655" s="32"/>
      <c r="D1655" s="32"/>
      <c r="E1655" s="32"/>
      <c r="F1655" s="32"/>
      <c r="G1655" s="32"/>
      <c r="H1655" s="32"/>
      <c r="I1655" s="32"/>
      <c r="J1655" s="32"/>
      <c r="K1655" s="32"/>
    </row>
    <row r="1656" spans="1:18">
      <c r="B1656" s="32"/>
      <c r="C1656" s="32"/>
      <c r="D1656" s="39" t="s">
        <v>711</v>
      </c>
      <c r="E1656" s="40"/>
      <c r="F1656" s="40"/>
      <c r="G1656" s="41"/>
      <c r="H1656" s="41"/>
      <c r="I1656" s="41"/>
      <c r="J1656" s="41"/>
      <c r="K1656" s="42"/>
    </row>
    <row r="1657" spans="1:18">
      <c r="B1657" s="32"/>
      <c r="C1657" s="32"/>
      <c r="D1657" s="43"/>
      <c r="E1657" s="7"/>
      <c r="F1657" s="7"/>
      <c r="G1657" s="7"/>
      <c r="H1657" s="7"/>
      <c r="I1657" s="7"/>
      <c r="J1657" s="7"/>
      <c r="K1657" s="8"/>
    </row>
    <row r="1658" spans="1:18">
      <c r="B1658" s="32"/>
      <c r="C1658" s="32"/>
      <c r="D1658" s="44" t="s">
        <v>57</v>
      </c>
      <c r="E1658" s="45"/>
      <c r="F1658" s="45"/>
      <c r="G1658" s="46">
        <f>SUMIF(L1652:L1655, IF(L1651="","",L1651), K1652:K1655)</f>
        <v/>
      </c>
      <c r="H1658" s="46"/>
      <c r="I1658" s="46"/>
      <c r="J1658" s="46"/>
      <c r="K1658" s="47"/>
    </row>
    <row r="1659" spans="1:18" hidden="1">
      <c r="B1659" s="32"/>
      <c r="C1659" s="32"/>
      <c r="D1659" s="48" t="s">
        <v>58</v>
      </c>
      <c r="E1659" s="49"/>
      <c r="F1659" s="49"/>
      <c r="G1659" s="50">
        <f>ROUND(SUMIF(L1652:L1655, IF(L1651="","",L1651), K1652:K1655) * 0.2, 2)</f>
        <v/>
      </c>
      <c r="H1659" s="50"/>
      <c r="I1659" s="50"/>
      <c r="J1659" s="50"/>
      <c r="K1659" s="51"/>
    </row>
    <row r="1660" spans="1:18" hidden="1">
      <c r="B1660" s="32"/>
      <c r="C1660" s="32"/>
      <c r="D1660" s="44" t="s">
        <v>59</v>
      </c>
      <c r="E1660" s="45"/>
      <c r="F1660" s="45"/>
      <c r="G1660" s="46">
        <f>SUM(G1658:G1659)</f>
        <v/>
      </c>
      <c r="H1660" s="46"/>
      <c r="I1660" s="46"/>
      <c r="J1660" s="46"/>
      <c r="K1660" s="47"/>
    </row>
    <row r="1661" spans="1:18">
      <c r="A1661" s="7">
        <v>4</v>
      </c>
      <c r="B1661" s="27" t="s">
        <v>841</v>
      </c>
      <c r="C1661" s="27"/>
      <c r="D1661" s="29" t="s">
        <v>752</v>
      </c>
      <c r="E1661" s="29"/>
      <c r="F1661" s="29"/>
      <c r="G1661" s="29"/>
      <c r="H1661" s="29"/>
      <c r="I1661" s="29"/>
      <c r="J1661" s="29"/>
      <c r="K1661" s="29"/>
      <c r="L1661" s="7"/>
    </row>
    <row r="1662" spans="1:18" hidden="1">
      <c r="A1662" s="7" t="s">
        <v>47</v>
      </c>
    </row>
    <row r="1663" spans="1:18" hidden="1">
      <c r="A1663" s="7" t="s">
        <v>47</v>
      </c>
    </row>
    <row r="1664" spans="1:18">
      <c r="A1664" s="7">
        <v>5</v>
      </c>
      <c r="B1664" s="27" t="s">
        <v>842</v>
      </c>
      <c r="C1664" s="27"/>
      <c r="D1664" s="56" t="s">
        <v>758</v>
      </c>
      <c r="E1664" s="56"/>
      <c r="F1664" s="56"/>
      <c r="G1664" s="56"/>
      <c r="H1664" s="56"/>
      <c r="I1664" s="56"/>
      <c r="J1664" s="56"/>
      <c r="K1664" s="56"/>
      <c r="L1664" s="7"/>
    </row>
    <row r="1665" spans="1:18" hidden="1">
      <c r="A1665" s="7" t="s">
        <v>81</v>
      </c>
    </row>
    <row r="1666" spans="1:18" hidden="1">
      <c r="A1666" s="7" t="s">
        <v>81</v>
      </c>
    </row>
    <row r="1667" spans="1:18" hidden="1">
      <c r="A1667" s="7" t="s">
        <v>81</v>
      </c>
    </row>
    <row r="1668" spans="1:18" hidden="1">
      <c r="A1668" s="7" t="s">
        <v>475</v>
      </c>
    </row>
    <row r="1669" spans="1:18" hidden="1">
      <c r="A1669" s="7" t="s">
        <v>475</v>
      </c>
    </row>
    <row r="1670" spans="1:18" hidden="1">
      <c r="A1670" s="57" t="s">
        <v>148</v>
      </c>
    </row>
    <row r="1671" spans="1:18">
      <c r="A1671" s="7" t="s">
        <v>754</v>
      </c>
      <c r="B1671" s="59"/>
      <c r="C1671" s="59"/>
      <c r="D1671" s="59" t="s">
        <v>759</v>
      </c>
      <c r="E1671" s="59"/>
      <c r="F1671" s="59"/>
      <c r="G1671" s="59"/>
      <c r="H1671" s="59"/>
      <c r="I1671" s="59"/>
      <c r="J1671" s="59"/>
      <c r="K1671" s="59"/>
    </row>
    <row r="1672" spans="1:18" ht="22.5" customHeight="1">
      <c r="A1672" s="7">
        <v>9</v>
      </c>
      <c r="B1672" s="30" t="s">
        <v>843</v>
      </c>
      <c r="C1672" s="30"/>
      <c r="D1672" s="31" t="s">
        <v>761</v>
      </c>
      <c r="E1672" s="32"/>
      <c r="F1672" s="32"/>
      <c r="G1672" s="33" t="s">
        <v>13</v>
      </c>
      <c r="H1672" s="34">
        <v>2</v>
      </c>
      <c r="I1672" s="35"/>
      <c r="J1672" s="36"/>
      <c r="K1672" s="37">
        <f>IF(AND(H1672= "",I1672= ""), 0, ROUND(ROUND(J1672, 2) * ROUND(IF(I1672="",H1672,I1672),  0), 2))</f>
        <v/>
      </c>
      <c r="L1672" s="7"/>
      <c r="N1672" s="38">
        <v>0.2</v>
      </c>
      <c r="R1672" s="7">
        <v>9337</v>
      </c>
    </row>
    <row r="1673" spans="1:18" hidden="1">
      <c r="A1673" s="7" t="s">
        <v>52</v>
      </c>
    </row>
    <row r="1674" spans="1:18" hidden="1">
      <c r="A1674" s="7" t="s">
        <v>86</v>
      </c>
    </row>
    <row r="1675" spans="1:18">
      <c r="A1675" s="7">
        <v>5</v>
      </c>
      <c r="B1675" s="27" t="s">
        <v>844</v>
      </c>
      <c r="C1675" s="27"/>
      <c r="D1675" s="56" t="s">
        <v>763</v>
      </c>
      <c r="E1675" s="56"/>
      <c r="F1675" s="56"/>
      <c r="G1675" s="56"/>
      <c r="H1675" s="56"/>
      <c r="I1675" s="56"/>
      <c r="J1675" s="56"/>
      <c r="K1675" s="56"/>
      <c r="L1675" s="7"/>
    </row>
    <row r="1676" spans="1:18" hidden="1">
      <c r="A1676" s="7" t="s">
        <v>81</v>
      </c>
    </row>
    <row r="1677" spans="1:18" ht="22.5" customHeight="1">
      <c r="A1677" s="7">
        <v>9</v>
      </c>
      <c r="B1677" s="30" t="s">
        <v>845</v>
      </c>
      <c r="C1677" s="30"/>
      <c r="D1677" s="31" t="s">
        <v>765</v>
      </c>
      <c r="E1677" s="32"/>
      <c r="F1677" s="32"/>
      <c r="G1677" s="33" t="s">
        <v>136</v>
      </c>
      <c r="H1677" s="52">
        <v>100</v>
      </c>
      <c r="I1677" s="53"/>
      <c r="J1677" s="36"/>
      <c r="K1677" s="37">
        <f>IF(AND(H1677= "",I1677= ""), 0, ROUND(ROUND(J1677, 2) * ROUND(IF(I1677="",H1677,I1677),  2), 2))</f>
        <v/>
      </c>
      <c r="L1677" s="7"/>
      <c r="N1677" s="38">
        <v>0.2</v>
      </c>
      <c r="R1677" s="7">
        <v>9337</v>
      </c>
    </row>
    <row r="1678" spans="1:18" hidden="1">
      <c r="A1678" s="7" t="s">
        <v>52</v>
      </c>
    </row>
    <row r="1679" spans="1:18" hidden="1">
      <c r="A1679" s="7" t="s">
        <v>86</v>
      </c>
    </row>
    <row r="1680" spans="1:18">
      <c r="A1680" s="7" t="s">
        <v>56</v>
      </c>
      <c r="B1680" s="32"/>
      <c r="C1680" s="32"/>
      <c r="D1680" s="32"/>
      <c r="E1680" s="32"/>
      <c r="F1680" s="32"/>
      <c r="G1680" s="32"/>
      <c r="H1680" s="32"/>
      <c r="I1680" s="32"/>
      <c r="J1680" s="32"/>
      <c r="K1680" s="32"/>
    </row>
    <row r="1681" spans="1:12">
      <c r="B1681" s="32"/>
      <c r="C1681" s="32"/>
      <c r="D1681" s="39" t="s">
        <v>752</v>
      </c>
      <c r="E1681" s="40"/>
      <c r="F1681" s="40"/>
      <c r="G1681" s="41"/>
      <c r="H1681" s="41"/>
      <c r="I1681" s="41"/>
      <c r="J1681" s="41"/>
      <c r="K1681" s="42"/>
    </row>
    <row r="1682" spans="1:12">
      <c r="B1682" s="32"/>
      <c r="C1682" s="32"/>
      <c r="D1682" s="43"/>
      <c r="E1682" s="7"/>
      <c r="F1682" s="7"/>
      <c r="G1682" s="7"/>
      <c r="H1682" s="7"/>
      <c r="I1682" s="7"/>
      <c r="J1682" s="7"/>
      <c r="K1682" s="8"/>
    </row>
    <row r="1683" spans="1:12">
      <c r="B1683" s="32"/>
      <c r="C1683" s="32"/>
      <c r="D1683" s="44" t="s">
        <v>57</v>
      </c>
      <c r="E1683" s="45"/>
      <c r="F1683" s="45"/>
      <c r="G1683" s="46">
        <f>SUMIF(L1662:L1680, IF(L1661="","",L1661), K1662:K1680)</f>
        <v/>
      </c>
      <c r="H1683" s="46"/>
      <c r="I1683" s="46"/>
      <c r="J1683" s="46"/>
      <c r="K1683" s="47"/>
    </row>
    <row r="1684" spans="1:12" hidden="1">
      <c r="B1684" s="32"/>
      <c r="C1684" s="32"/>
      <c r="D1684" s="48" t="s">
        <v>58</v>
      </c>
      <c r="E1684" s="49"/>
      <c r="F1684" s="49"/>
      <c r="G1684" s="50">
        <f>ROUND(SUMIF(L1662:L1680, IF(L1661="","",L1661), K1662:K1680) * 0.2, 2)</f>
        <v/>
      </c>
      <c r="H1684" s="50"/>
      <c r="I1684" s="50"/>
      <c r="J1684" s="50"/>
      <c r="K1684" s="51"/>
    </row>
    <row r="1685" spans="1:12" hidden="1">
      <c r="B1685" s="32"/>
      <c r="C1685" s="32"/>
      <c r="D1685" s="44" t="s">
        <v>59</v>
      </c>
      <c r="E1685" s="45"/>
      <c r="F1685" s="45"/>
      <c r="G1685" s="46">
        <f>SUM(G1683:G1684)</f>
        <v/>
      </c>
      <c r="H1685" s="46"/>
      <c r="I1685" s="46"/>
      <c r="J1685" s="46"/>
      <c r="K1685" s="47"/>
    </row>
    <row r="1686" spans="1:12">
      <c r="A1686" s="7" t="s">
        <v>41</v>
      </c>
      <c r="B1686" s="32"/>
      <c r="C1686" s="32"/>
      <c r="D1686" s="32"/>
      <c r="E1686" s="32"/>
      <c r="F1686" s="32"/>
      <c r="G1686" s="32"/>
      <c r="H1686" s="32"/>
      <c r="I1686" s="32"/>
      <c r="J1686" s="32"/>
      <c r="K1686" s="32"/>
    </row>
    <row r="1687" spans="1:12" ht="25.5" customHeight="1">
      <c r="B1687" s="32"/>
      <c r="C1687" s="32"/>
      <c r="D1687" s="39" t="s">
        <v>766</v>
      </c>
      <c r="E1687" s="40"/>
      <c r="F1687" s="40"/>
      <c r="G1687" s="41"/>
      <c r="H1687" s="41"/>
      <c r="I1687" s="41"/>
      <c r="J1687" s="41"/>
      <c r="K1687" s="42"/>
    </row>
    <row r="1688" spans="1:12">
      <c r="B1688" s="32"/>
      <c r="C1688" s="32"/>
      <c r="D1688" s="43"/>
      <c r="E1688" s="7"/>
      <c r="F1688" s="7"/>
      <c r="G1688" s="7"/>
      <c r="H1688" s="7"/>
      <c r="I1688" s="7"/>
      <c r="J1688" s="7"/>
      <c r="K1688" s="8"/>
    </row>
    <row r="1689" spans="1:12">
      <c r="B1689" s="32"/>
      <c r="C1689" s="32"/>
      <c r="D1689" s="48" t="s">
        <v>57</v>
      </c>
      <c r="E1689" s="49"/>
      <c r="F1689" s="49"/>
      <c r="G1689" s="50">
        <f>SUMIF(L1316:L1686, IF(L1315="","",L1315), K1316:K1686)</f>
        <v/>
      </c>
      <c r="H1689" s="50"/>
      <c r="I1689" s="50"/>
      <c r="J1689" s="50"/>
      <c r="K1689" s="51"/>
    </row>
    <row r="1690" spans="1:12">
      <c r="B1690" s="32"/>
      <c r="C1690" s="32"/>
      <c r="D1690" s="48" t="s">
        <v>58</v>
      </c>
      <c r="E1690" s="49"/>
      <c r="F1690" s="49"/>
      <c r="G1690" s="50">
        <f>ROUND(SUMIF(L1316:L1686, IF(L1315="","",L1315), K1316:K1686) * 0.2, 2)</f>
        <v/>
      </c>
      <c r="H1690" s="50"/>
      <c r="I1690" s="50"/>
      <c r="J1690" s="50"/>
      <c r="K1690" s="51"/>
    </row>
    <row r="1691" spans="1:12">
      <c r="B1691" s="32"/>
      <c r="C1691" s="32"/>
      <c r="D1691" s="44" t="s">
        <v>59</v>
      </c>
      <c r="E1691" s="45"/>
      <c r="F1691" s="45"/>
      <c r="G1691" s="46">
        <f>SUM(G1689:G1690)</f>
        <v/>
      </c>
      <c r="H1691" s="46"/>
      <c r="I1691" s="46"/>
      <c r="J1691" s="46"/>
      <c r="K1691" s="47"/>
    </row>
    <row r="1692" spans="1:12" ht="15.75" customHeight="1">
      <c r="A1692" s="7">
        <v>3</v>
      </c>
      <c r="B1692" s="27">
        <v>4</v>
      </c>
      <c r="C1692" s="27" t="s">
        <v>846</v>
      </c>
      <c r="D1692" s="28" t="s">
        <v>847</v>
      </c>
      <c r="E1692" s="28"/>
      <c r="F1692" s="28"/>
      <c r="G1692" s="28"/>
      <c r="H1692" s="28"/>
      <c r="I1692" s="28"/>
      <c r="J1692" s="28"/>
      <c r="K1692" s="28"/>
      <c r="L1692" s="7"/>
    </row>
    <row r="1693" spans="1:12" hidden="1">
      <c r="A1693" s="7" t="s">
        <v>848</v>
      </c>
    </row>
    <row r="1694" spans="1:12">
      <c r="A1694" s="7">
        <v>4</v>
      </c>
      <c r="B1694" s="27" t="s">
        <v>849</v>
      </c>
      <c r="C1694" s="27" t="s">
        <v>850</v>
      </c>
      <c r="D1694" s="29" t="s">
        <v>851</v>
      </c>
      <c r="E1694" s="29"/>
      <c r="F1694" s="29"/>
      <c r="G1694" s="29"/>
      <c r="H1694" s="29"/>
      <c r="I1694" s="29"/>
      <c r="J1694" s="29"/>
      <c r="K1694" s="29"/>
      <c r="L1694" s="7"/>
    </row>
    <row r="1695" spans="1:12" hidden="1">
      <c r="A1695" s="7" t="s">
        <v>47</v>
      </c>
    </row>
    <row r="1696" spans="1:12" hidden="1">
      <c r="A1696" s="7" t="s">
        <v>47</v>
      </c>
    </row>
    <row r="1697" spans="1:18" hidden="1">
      <c r="A1697" s="7" t="s">
        <v>47</v>
      </c>
    </row>
    <row r="1698" spans="1:18" hidden="1">
      <c r="A1698" s="7" t="s">
        <v>47</v>
      </c>
    </row>
    <row r="1699" spans="1:18" hidden="1">
      <c r="A1699" s="7" t="s">
        <v>47</v>
      </c>
    </row>
    <row r="1700" spans="1:18">
      <c r="A1700" s="7">
        <v>9</v>
      </c>
      <c r="B1700" s="30" t="s">
        <v>852</v>
      </c>
      <c r="C1700" s="30" t="s">
        <v>853</v>
      </c>
      <c r="D1700" s="31" t="s">
        <v>854</v>
      </c>
      <c r="E1700" s="32"/>
      <c r="F1700" s="32"/>
      <c r="G1700" s="33" t="s">
        <v>51</v>
      </c>
      <c r="H1700" s="34">
        <v>1</v>
      </c>
      <c r="I1700" s="35"/>
      <c r="J1700" s="36"/>
      <c r="K1700" s="37">
        <f>IF(AND(H1700= "",I1700= ""), 0, ROUND(ROUND(J1700, 2) * ROUND(IF(I1700="",H1700,I1700),  0), 2))</f>
        <v/>
      </c>
      <c r="L1700" s="7"/>
      <c r="N1700" s="38">
        <v>0.2</v>
      </c>
      <c r="R1700" s="7">
        <v>9337</v>
      </c>
    </row>
    <row r="1701" spans="1:18" hidden="1">
      <c r="A1701" s="7" t="s">
        <v>52</v>
      </c>
    </row>
    <row r="1702" spans="1:18">
      <c r="A1702" s="7" t="s">
        <v>56</v>
      </c>
      <c r="B1702" s="32"/>
      <c r="C1702" s="32"/>
      <c r="D1702" s="32"/>
      <c r="E1702" s="32"/>
      <c r="F1702" s="32"/>
      <c r="G1702" s="32"/>
      <c r="H1702" s="32"/>
      <c r="I1702" s="32"/>
      <c r="J1702" s="32"/>
      <c r="K1702" s="32"/>
    </row>
    <row r="1703" spans="1:18">
      <c r="B1703" s="32"/>
      <c r="C1703" s="32"/>
      <c r="D1703" s="39" t="s">
        <v>851</v>
      </c>
      <c r="E1703" s="40"/>
      <c r="F1703" s="40"/>
      <c r="G1703" s="41"/>
      <c r="H1703" s="41"/>
      <c r="I1703" s="41"/>
      <c r="J1703" s="41"/>
      <c r="K1703" s="42"/>
    </row>
    <row r="1704" spans="1:18">
      <c r="B1704" s="32"/>
      <c r="C1704" s="32"/>
      <c r="D1704" s="43"/>
      <c r="E1704" s="7"/>
      <c r="F1704" s="7"/>
      <c r="G1704" s="7"/>
      <c r="H1704" s="7"/>
      <c r="I1704" s="7"/>
      <c r="J1704" s="7"/>
      <c r="K1704" s="8"/>
    </row>
    <row r="1705" spans="1:18">
      <c r="B1705" s="32"/>
      <c r="C1705" s="32"/>
      <c r="D1705" s="44" t="s">
        <v>57</v>
      </c>
      <c r="E1705" s="45"/>
      <c r="F1705" s="45"/>
      <c r="G1705" s="46">
        <f>SUMIF(L1695:L1702, IF(L1694="","",L1694), K1695:K1702)</f>
        <v/>
      </c>
      <c r="H1705" s="46"/>
      <c r="I1705" s="46"/>
      <c r="J1705" s="46"/>
      <c r="K1705" s="47"/>
    </row>
    <row r="1706" spans="1:18" hidden="1">
      <c r="B1706" s="32"/>
      <c r="C1706" s="32"/>
      <c r="D1706" s="48" t="s">
        <v>58</v>
      </c>
      <c r="E1706" s="49"/>
      <c r="F1706" s="49"/>
      <c r="G1706" s="50">
        <f>ROUND(SUMIF(L1695:L1702, IF(L1694="","",L1694), K1695:K1702) * 0.2, 2)</f>
        <v/>
      </c>
      <c r="H1706" s="50"/>
      <c r="I1706" s="50"/>
      <c r="J1706" s="50"/>
      <c r="K1706" s="51"/>
    </row>
    <row r="1707" spans="1:18" hidden="1">
      <c r="B1707" s="32"/>
      <c r="C1707" s="32"/>
      <c r="D1707" s="44" t="s">
        <v>59</v>
      </c>
      <c r="E1707" s="45"/>
      <c r="F1707" s="45"/>
      <c r="G1707" s="46">
        <f>SUM(G1705:G1706)</f>
        <v/>
      </c>
      <c r="H1707" s="46"/>
      <c r="I1707" s="46"/>
      <c r="J1707" s="46"/>
      <c r="K1707" s="47"/>
    </row>
    <row r="1708" spans="1:18">
      <c r="A1708" s="7">
        <v>4</v>
      </c>
      <c r="B1708" s="27" t="s">
        <v>855</v>
      </c>
      <c r="C1708" s="27" t="s">
        <v>856</v>
      </c>
      <c r="D1708" s="29" t="s">
        <v>857</v>
      </c>
      <c r="E1708" s="29"/>
      <c r="F1708" s="29"/>
      <c r="G1708" s="29"/>
      <c r="H1708" s="29"/>
      <c r="I1708" s="29"/>
      <c r="J1708" s="29"/>
      <c r="K1708" s="29"/>
      <c r="L1708" s="7"/>
    </row>
    <row r="1709" spans="1:18" hidden="1">
      <c r="A1709" s="7" t="s">
        <v>47</v>
      </c>
    </row>
    <row r="1710" spans="1:18" hidden="1">
      <c r="A1710" s="7" t="s">
        <v>47</v>
      </c>
    </row>
    <row r="1711" spans="1:18" hidden="1">
      <c r="A1711" s="7" t="s">
        <v>47</v>
      </c>
    </row>
    <row r="1712" spans="1:18">
      <c r="A1712" s="7">
        <v>9</v>
      </c>
      <c r="B1712" s="30" t="s">
        <v>858</v>
      </c>
      <c r="C1712" s="30" t="s">
        <v>859</v>
      </c>
      <c r="D1712" s="31" t="s">
        <v>772</v>
      </c>
      <c r="E1712" s="32"/>
      <c r="F1712" s="32"/>
      <c r="G1712" s="33" t="s">
        <v>51</v>
      </c>
      <c r="H1712" s="34">
        <v>1</v>
      </c>
      <c r="I1712" s="35"/>
      <c r="J1712" s="36"/>
      <c r="K1712" s="37">
        <f>IF(AND(H1712= "",I1712= ""), 0, ROUND(ROUND(J1712, 2) * ROUND(IF(I1712="",H1712,I1712),  0), 2))</f>
        <v/>
      </c>
      <c r="L1712" s="7"/>
      <c r="N1712" s="38">
        <v>0.2</v>
      </c>
      <c r="R1712" s="7">
        <v>9337</v>
      </c>
    </row>
    <row r="1713" spans="1:18" hidden="1">
      <c r="A1713" s="7" t="s">
        <v>52</v>
      </c>
    </row>
    <row r="1714" spans="1:18">
      <c r="A1714" s="7" t="s">
        <v>56</v>
      </c>
      <c r="B1714" s="32"/>
      <c r="C1714" s="32"/>
      <c r="D1714" s="32"/>
      <c r="E1714" s="32"/>
      <c r="F1714" s="32"/>
      <c r="G1714" s="32"/>
      <c r="H1714" s="32"/>
      <c r="I1714" s="32"/>
      <c r="J1714" s="32"/>
      <c r="K1714" s="32"/>
    </row>
    <row r="1715" spans="1:18">
      <c r="B1715" s="32"/>
      <c r="C1715" s="32"/>
      <c r="D1715" s="39" t="s">
        <v>857</v>
      </c>
      <c r="E1715" s="40"/>
      <c r="F1715" s="40"/>
      <c r="G1715" s="41"/>
      <c r="H1715" s="41"/>
      <c r="I1715" s="41"/>
      <c r="J1715" s="41"/>
      <c r="K1715" s="42"/>
    </row>
    <row r="1716" spans="1:18">
      <c r="B1716" s="32"/>
      <c r="C1716" s="32"/>
      <c r="D1716" s="43"/>
      <c r="E1716" s="7"/>
      <c r="F1716" s="7"/>
      <c r="G1716" s="7"/>
      <c r="H1716" s="7"/>
      <c r="I1716" s="7"/>
      <c r="J1716" s="7"/>
      <c r="K1716" s="8"/>
    </row>
    <row r="1717" spans="1:18">
      <c r="B1717" s="32"/>
      <c r="C1717" s="32"/>
      <c r="D1717" s="44" t="s">
        <v>57</v>
      </c>
      <c r="E1717" s="45"/>
      <c r="F1717" s="45"/>
      <c r="G1717" s="46">
        <f>SUMIF(L1709:L1714, IF(L1708="","",L1708), K1709:K1714)</f>
        <v/>
      </c>
      <c r="H1717" s="46"/>
      <c r="I1717" s="46"/>
      <c r="J1717" s="46"/>
      <c r="K1717" s="47"/>
    </row>
    <row r="1718" spans="1:18" hidden="1">
      <c r="B1718" s="32"/>
      <c r="C1718" s="32"/>
      <c r="D1718" s="48" t="s">
        <v>58</v>
      </c>
      <c r="E1718" s="49"/>
      <c r="F1718" s="49"/>
      <c r="G1718" s="50">
        <f>ROUND(SUMIF(L1709:L1714, IF(L1708="","",L1708), K1709:K1714) * 0.2, 2)</f>
        <v/>
      </c>
      <c r="H1718" s="50"/>
      <c r="I1718" s="50"/>
      <c r="J1718" s="50"/>
      <c r="K1718" s="51"/>
    </row>
    <row r="1719" spans="1:18" hidden="1">
      <c r="B1719" s="32"/>
      <c r="C1719" s="32"/>
      <c r="D1719" s="44" t="s">
        <v>59</v>
      </c>
      <c r="E1719" s="45"/>
      <c r="F1719" s="45"/>
      <c r="G1719" s="46">
        <f>SUM(G1717:G1718)</f>
        <v/>
      </c>
      <c r="H1719" s="46"/>
      <c r="I1719" s="46"/>
      <c r="J1719" s="46"/>
      <c r="K1719" s="47"/>
    </row>
    <row r="1720" spans="1:18">
      <c r="A1720" s="7">
        <v>4</v>
      </c>
      <c r="B1720" s="27" t="s">
        <v>860</v>
      </c>
      <c r="C1720" s="27" t="s">
        <v>861</v>
      </c>
      <c r="D1720" s="29" t="s">
        <v>862</v>
      </c>
      <c r="E1720" s="29"/>
      <c r="F1720" s="29"/>
      <c r="G1720" s="29"/>
      <c r="H1720" s="29"/>
      <c r="I1720" s="29"/>
      <c r="J1720" s="29"/>
      <c r="K1720" s="29"/>
      <c r="L1720" s="7"/>
    </row>
    <row r="1721" spans="1:18" hidden="1">
      <c r="A1721" s="7" t="s">
        <v>47</v>
      </c>
    </row>
    <row r="1722" spans="1:18" hidden="1">
      <c r="A1722" s="7" t="s">
        <v>47</v>
      </c>
    </row>
    <row r="1723" spans="1:18" hidden="1">
      <c r="A1723" s="7" t="s">
        <v>47</v>
      </c>
    </row>
    <row r="1724" spans="1:18" hidden="1">
      <c r="A1724" s="7" t="s">
        <v>47</v>
      </c>
    </row>
    <row r="1725" spans="1:18">
      <c r="A1725" s="7">
        <v>9</v>
      </c>
      <c r="B1725" s="30" t="s">
        <v>863</v>
      </c>
      <c r="C1725" s="30" t="s">
        <v>864</v>
      </c>
      <c r="D1725" s="31" t="s">
        <v>772</v>
      </c>
      <c r="E1725" s="32"/>
      <c r="F1725" s="32"/>
      <c r="G1725" s="33" t="s">
        <v>51</v>
      </c>
      <c r="H1725" s="34">
        <v>1</v>
      </c>
      <c r="I1725" s="35"/>
      <c r="J1725" s="36"/>
      <c r="K1725" s="37">
        <f>IF(AND(H1725= "",I1725= ""), 0, ROUND(ROUND(J1725, 2) * ROUND(IF(I1725="",H1725,I1725),  0), 2))</f>
        <v/>
      </c>
      <c r="L1725" s="7"/>
      <c r="N1725" s="38">
        <v>0.2</v>
      </c>
      <c r="R1725" s="7">
        <v>9337</v>
      </c>
    </row>
    <row r="1726" spans="1:18" hidden="1">
      <c r="A1726" s="7" t="s">
        <v>52</v>
      </c>
    </row>
    <row r="1727" spans="1:18">
      <c r="A1727" s="7" t="s">
        <v>56</v>
      </c>
      <c r="B1727" s="32"/>
      <c r="C1727" s="32"/>
      <c r="D1727" s="32"/>
      <c r="E1727" s="32"/>
      <c r="F1727" s="32"/>
      <c r="G1727" s="32"/>
      <c r="H1727" s="32"/>
      <c r="I1727" s="32"/>
      <c r="J1727" s="32"/>
      <c r="K1727" s="32"/>
    </row>
    <row r="1728" spans="1:18">
      <c r="B1728" s="32"/>
      <c r="C1728" s="32"/>
      <c r="D1728" s="39" t="s">
        <v>862</v>
      </c>
      <c r="E1728" s="40"/>
      <c r="F1728" s="40"/>
      <c r="G1728" s="41"/>
      <c r="H1728" s="41"/>
      <c r="I1728" s="41"/>
      <c r="J1728" s="41"/>
      <c r="K1728" s="42"/>
    </row>
    <row r="1729" spans="1:18">
      <c r="B1729" s="32"/>
      <c r="C1729" s="32"/>
      <c r="D1729" s="43"/>
      <c r="E1729" s="7"/>
      <c r="F1729" s="7"/>
      <c r="G1729" s="7"/>
      <c r="H1729" s="7"/>
      <c r="I1729" s="7"/>
      <c r="J1729" s="7"/>
      <c r="K1729" s="8"/>
    </row>
    <row r="1730" spans="1:18">
      <c r="B1730" s="32"/>
      <c r="C1730" s="32"/>
      <c r="D1730" s="44" t="s">
        <v>57</v>
      </c>
      <c r="E1730" s="45"/>
      <c r="F1730" s="45"/>
      <c r="G1730" s="46">
        <f>SUMIF(L1721:L1727, IF(L1720="","",L1720), K1721:K1727)</f>
        <v/>
      </c>
      <c r="H1730" s="46"/>
      <c r="I1730" s="46"/>
      <c r="J1730" s="46"/>
      <c r="K1730" s="47"/>
    </row>
    <row r="1731" spans="1:18" hidden="1">
      <c r="B1731" s="32"/>
      <c r="C1731" s="32"/>
      <c r="D1731" s="48" t="s">
        <v>58</v>
      </c>
      <c r="E1731" s="49"/>
      <c r="F1731" s="49"/>
      <c r="G1731" s="50">
        <f>ROUND(SUMIF(L1721:L1727, IF(L1720="","",L1720), K1721:K1727) * 0.2, 2)</f>
        <v/>
      </c>
      <c r="H1731" s="50"/>
      <c r="I1731" s="50"/>
      <c r="J1731" s="50"/>
      <c r="K1731" s="51"/>
    </row>
    <row r="1732" spans="1:18" hidden="1">
      <c r="B1732" s="32"/>
      <c r="C1732" s="32"/>
      <c r="D1732" s="44" t="s">
        <v>59</v>
      </c>
      <c r="E1732" s="45"/>
      <c r="F1732" s="45"/>
      <c r="G1732" s="46">
        <f>SUM(G1730:G1731)</f>
        <v/>
      </c>
      <c r="H1732" s="46"/>
      <c r="I1732" s="46"/>
      <c r="J1732" s="46"/>
      <c r="K1732" s="47"/>
    </row>
    <row r="1733" spans="1:18">
      <c r="A1733" s="7">
        <v>4</v>
      </c>
      <c r="B1733" s="27" t="s">
        <v>865</v>
      </c>
      <c r="C1733" s="27" t="s">
        <v>866</v>
      </c>
      <c r="D1733" s="29" t="s">
        <v>867</v>
      </c>
      <c r="E1733" s="29"/>
      <c r="F1733" s="29"/>
      <c r="G1733" s="29"/>
      <c r="H1733" s="29"/>
      <c r="I1733" s="29"/>
      <c r="J1733" s="29"/>
      <c r="K1733" s="29"/>
      <c r="L1733" s="7"/>
    </row>
    <row r="1734" spans="1:18" hidden="1">
      <c r="A1734" s="7" t="s">
        <v>47</v>
      </c>
    </row>
    <row r="1735" spans="1:18" hidden="1">
      <c r="A1735" s="7" t="s">
        <v>47</v>
      </c>
    </row>
    <row r="1736" spans="1:18" hidden="1">
      <c r="A1736" s="7" t="s">
        <v>47</v>
      </c>
    </row>
    <row r="1737" spans="1:18" hidden="1">
      <c r="A1737" s="7" t="s">
        <v>47</v>
      </c>
    </row>
    <row r="1738" spans="1:18" hidden="1">
      <c r="A1738" s="7" t="s">
        <v>47</v>
      </c>
    </row>
    <row r="1739" spans="1:18" ht="22.5" customHeight="1">
      <c r="A1739" s="7">
        <v>9</v>
      </c>
      <c r="B1739" s="30" t="s">
        <v>868</v>
      </c>
      <c r="C1739" s="30" t="s">
        <v>869</v>
      </c>
      <c r="D1739" s="31" t="s">
        <v>870</v>
      </c>
      <c r="E1739" s="32"/>
      <c r="F1739" s="32"/>
      <c r="G1739" s="33" t="s">
        <v>13</v>
      </c>
      <c r="H1739" s="34">
        <v>1</v>
      </c>
      <c r="I1739" s="35"/>
      <c r="J1739" s="36"/>
      <c r="K1739" s="37">
        <f>IF(AND(H1739= "",I1739= ""), 0, ROUND(ROUND(J1739, 2) * ROUND(IF(I1739="",H1739,I1739),  0), 2))</f>
        <v/>
      </c>
      <c r="L1739" s="7"/>
      <c r="N1739" s="38">
        <v>0.2</v>
      </c>
      <c r="R1739" s="7">
        <v>9337</v>
      </c>
    </row>
    <row r="1740" spans="1:18" hidden="1">
      <c r="A1740" s="7" t="s">
        <v>52</v>
      </c>
    </row>
    <row r="1741" spans="1:18" hidden="1">
      <c r="A1741" s="7" t="s">
        <v>47</v>
      </c>
    </row>
    <row r="1742" spans="1:18">
      <c r="A1742" s="7" t="s">
        <v>56</v>
      </c>
      <c r="B1742" s="32"/>
      <c r="C1742" s="32"/>
      <c r="D1742" s="32"/>
      <c r="E1742" s="32"/>
      <c r="F1742" s="32"/>
      <c r="G1742" s="32"/>
      <c r="H1742" s="32"/>
      <c r="I1742" s="32"/>
      <c r="J1742" s="32"/>
      <c r="K1742" s="32"/>
    </row>
    <row r="1743" spans="1:18">
      <c r="B1743" s="32"/>
      <c r="C1743" s="32"/>
      <c r="D1743" s="39" t="s">
        <v>867</v>
      </c>
      <c r="E1743" s="40"/>
      <c r="F1743" s="40"/>
      <c r="G1743" s="41"/>
      <c r="H1743" s="41"/>
      <c r="I1743" s="41"/>
      <c r="J1743" s="41"/>
      <c r="K1743" s="42"/>
    </row>
    <row r="1744" spans="1:18">
      <c r="B1744" s="32"/>
      <c r="C1744" s="32"/>
      <c r="D1744" s="43"/>
      <c r="E1744" s="7"/>
      <c r="F1744" s="7"/>
      <c r="G1744" s="7"/>
      <c r="H1744" s="7"/>
      <c r="I1744" s="7"/>
      <c r="J1744" s="7"/>
      <c r="K1744" s="8"/>
    </row>
    <row r="1745" spans="1:18">
      <c r="B1745" s="32"/>
      <c r="C1745" s="32"/>
      <c r="D1745" s="44" t="s">
        <v>57</v>
      </c>
      <c r="E1745" s="45"/>
      <c r="F1745" s="45"/>
      <c r="G1745" s="46">
        <f>SUMIF(L1734:L1742, IF(L1733="","",L1733), K1734:K1742)</f>
        <v/>
      </c>
      <c r="H1745" s="46"/>
      <c r="I1745" s="46"/>
      <c r="J1745" s="46"/>
      <c r="K1745" s="47"/>
    </row>
    <row r="1746" spans="1:18" hidden="1">
      <c r="B1746" s="32"/>
      <c r="C1746" s="32"/>
      <c r="D1746" s="48" t="s">
        <v>58</v>
      </c>
      <c r="E1746" s="49"/>
      <c r="F1746" s="49"/>
      <c r="G1746" s="50">
        <f>ROUND(SUMIF(L1734:L1742, IF(L1733="","",L1733), K1734:K1742) * 0.2, 2)</f>
        <v/>
      </c>
      <c r="H1746" s="50"/>
      <c r="I1746" s="50"/>
      <c r="J1746" s="50"/>
      <c r="K1746" s="51"/>
    </row>
    <row r="1747" spans="1:18" hidden="1">
      <c r="B1747" s="32"/>
      <c r="C1747" s="32"/>
      <c r="D1747" s="44" t="s">
        <v>59</v>
      </c>
      <c r="E1747" s="45"/>
      <c r="F1747" s="45"/>
      <c r="G1747" s="46">
        <f>SUM(G1745:G1746)</f>
        <v/>
      </c>
      <c r="H1747" s="46"/>
      <c r="I1747" s="46"/>
      <c r="J1747" s="46"/>
      <c r="K1747" s="47"/>
    </row>
    <row r="1748" spans="1:18">
      <c r="A1748" s="7">
        <v>4</v>
      </c>
      <c r="B1748" s="27" t="s">
        <v>871</v>
      </c>
      <c r="C1748" s="27" t="s">
        <v>872</v>
      </c>
      <c r="D1748" s="29" t="s">
        <v>873</v>
      </c>
      <c r="E1748" s="29"/>
      <c r="F1748" s="29"/>
      <c r="G1748" s="29"/>
      <c r="H1748" s="29"/>
      <c r="I1748" s="29"/>
      <c r="J1748" s="29"/>
      <c r="K1748" s="29"/>
      <c r="L1748" s="7"/>
    </row>
    <row r="1749" spans="1:18" hidden="1">
      <c r="A1749" s="7" t="s">
        <v>47</v>
      </c>
    </row>
    <row r="1750" spans="1:18" hidden="1">
      <c r="A1750" s="7" t="s">
        <v>47</v>
      </c>
    </row>
    <row r="1751" spans="1:18" hidden="1">
      <c r="A1751" s="7" t="s">
        <v>47</v>
      </c>
    </row>
    <row r="1752" spans="1:18" hidden="1">
      <c r="A1752" s="7" t="s">
        <v>47</v>
      </c>
    </row>
    <row r="1753" spans="1:18" hidden="1">
      <c r="A1753" s="7" t="s">
        <v>47</v>
      </c>
    </row>
    <row r="1754" spans="1:18" hidden="1">
      <c r="A1754" s="7" t="s">
        <v>47</v>
      </c>
    </row>
    <row r="1755" spans="1:18" hidden="1">
      <c r="A1755" s="7" t="s">
        <v>47</v>
      </c>
    </row>
    <row r="1756" spans="1:18" hidden="1">
      <c r="A1756" s="7" t="s">
        <v>47</v>
      </c>
    </row>
    <row r="1757" spans="1:18" hidden="1">
      <c r="A1757" s="7" t="s">
        <v>47</v>
      </c>
    </row>
    <row r="1758" spans="1:18" hidden="1">
      <c r="A1758" s="7" t="s">
        <v>47</v>
      </c>
    </row>
    <row r="1759" spans="1:18" hidden="1">
      <c r="A1759" s="7" t="s">
        <v>47</v>
      </c>
    </row>
    <row r="1760" spans="1:18">
      <c r="A1760" s="7">
        <v>9</v>
      </c>
      <c r="B1760" s="30" t="s">
        <v>874</v>
      </c>
      <c r="C1760" s="30" t="s">
        <v>875</v>
      </c>
      <c r="D1760" s="31" t="s">
        <v>772</v>
      </c>
      <c r="E1760" s="32"/>
      <c r="F1760" s="32"/>
      <c r="G1760" s="33" t="s">
        <v>51</v>
      </c>
      <c r="H1760" s="34">
        <v>1</v>
      </c>
      <c r="I1760" s="35"/>
      <c r="J1760" s="36"/>
      <c r="K1760" s="37">
        <f>IF(AND(H1760= "",I1760= ""), 0, ROUND(ROUND(J1760, 2) * ROUND(IF(I1760="",H1760,I1760),  0), 2))</f>
        <v/>
      </c>
      <c r="L1760" s="7"/>
      <c r="N1760" s="38">
        <v>0.2</v>
      </c>
      <c r="R1760" s="7">
        <v>9337</v>
      </c>
    </row>
    <row r="1761" spans="1:18" hidden="1">
      <c r="A1761" s="7" t="s">
        <v>52</v>
      </c>
    </row>
    <row r="1762" spans="1:18">
      <c r="A1762" s="7" t="s">
        <v>56</v>
      </c>
      <c r="B1762" s="32"/>
      <c r="C1762" s="32"/>
      <c r="D1762" s="32"/>
      <c r="E1762" s="32"/>
      <c r="F1762" s="32"/>
      <c r="G1762" s="32"/>
      <c r="H1762" s="32"/>
      <c r="I1762" s="32"/>
      <c r="J1762" s="32"/>
      <c r="K1762" s="32"/>
    </row>
    <row r="1763" spans="1:18">
      <c r="B1763" s="32"/>
      <c r="C1763" s="32"/>
      <c r="D1763" s="39" t="s">
        <v>873</v>
      </c>
      <c r="E1763" s="40"/>
      <c r="F1763" s="40"/>
      <c r="G1763" s="41"/>
      <c r="H1763" s="41"/>
      <c r="I1763" s="41"/>
      <c r="J1763" s="41"/>
      <c r="K1763" s="42"/>
    </row>
    <row r="1764" spans="1:18">
      <c r="B1764" s="32"/>
      <c r="C1764" s="32"/>
      <c r="D1764" s="43"/>
      <c r="E1764" s="7"/>
      <c r="F1764" s="7"/>
      <c r="G1764" s="7"/>
      <c r="H1764" s="7"/>
      <c r="I1764" s="7"/>
      <c r="J1764" s="7"/>
      <c r="K1764" s="8"/>
    </row>
    <row r="1765" spans="1:18">
      <c r="B1765" s="32"/>
      <c r="C1765" s="32"/>
      <c r="D1765" s="44" t="s">
        <v>57</v>
      </c>
      <c r="E1765" s="45"/>
      <c r="F1765" s="45"/>
      <c r="G1765" s="46">
        <f>SUMIF(L1749:L1762, IF(L1748="","",L1748), K1749:K1762)</f>
        <v/>
      </c>
      <c r="H1765" s="46"/>
      <c r="I1765" s="46"/>
      <c r="J1765" s="46"/>
      <c r="K1765" s="47"/>
    </row>
    <row r="1766" spans="1:18" hidden="1">
      <c r="B1766" s="32"/>
      <c r="C1766" s="32"/>
      <c r="D1766" s="48" t="s">
        <v>58</v>
      </c>
      <c r="E1766" s="49"/>
      <c r="F1766" s="49"/>
      <c r="G1766" s="50">
        <f>ROUND(SUMIF(L1749:L1762, IF(L1748="","",L1748), K1749:K1762) * 0.2, 2)</f>
        <v/>
      </c>
      <c r="H1766" s="50"/>
      <c r="I1766" s="50"/>
      <c r="J1766" s="50"/>
      <c r="K1766" s="51"/>
    </row>
    <row r="1767" spans="1:18" hidden="1">
      <c r="B1767" s="32"/>
      <c r="C1767" s="32"/>
      <c r="D1767" s="44" t="s">
        <v>59</v>
      </c>
      <c r="E1767" s="45"/>
      <c r="F1767" s="45"/>
      <c r="G1767" s="46">
        <f>SUM(G1765:G1766)</f>
        <v/>
      </c>
      <c r="H1767" s="46"/>
      <c r="I1767" s="46"/>
      <c r="J1767" s="46"/>
      <c r="K1767" s="47"/>
    </row>
    <row r="1768" spans="1:18">
      <c r="A1768" s="7">
        <v>4</v>
      </c>
      <c r="B1768" s="27" t="s">
        <v>876</v>
      </c>
      <c r="C1768" s="27" t="s">
        <v>877</v>
      </c>
      <c r="D1768" s="29" t="s">
        <v>878</v>
      </c>
      <c r="E1768" s="29"/>
      <c r="F1768" s="29"/>
      <c r="G1768" s="29"/>
      <c r="H1768" s="29"/>
      <c r="I1768" s="29"/>
      <c r="J1768" s="29"/>
      <c r="K1768" s="29"/>
      <c r="L1768" s="7"/>
    </row>
    <row r="1769" spans="1:18" hidden="1">
      <c r="A1769" s="7" t="s">
        <v>47</v>
      </c>
    </row>
    <row r="1770" spans="1:18" hidden="1">
      <c r="A1770" s="7" t="s">
        <v>47</v>
      </c>
    </row>
    <row r="1771" spans="1:18">
      <c r="A1771" s="7">
        <v>9</v>
      </c>
      <c r="B1771" s="30" t="s">
        <v>879</v>
      </c>
      <c r="C1771" s="30" t="s">
        <v>880</v>
      </c>
      <c r="D1771" s="31" t="s">
        <v>854</v>
      </c>
      <c r="E1771" s="32"/>
      <c r="F1771" s="32"/>
      <c r="G1771" s="33" t="s">
        <v>51</v>
      </c>
      <c r="H1771" s="34">
        <v>1</v>
      </c>
      <c r="I1771" s="35"/>
      <c r="J1771" s="36"/>
      <c r="K1771" s="37">
        <f>IF(AND(H1771= "",I1771= ""), 0, ROUND(ROUND(J1771, 2) * ROUND(IF(I1771="",H1771,I1771),  0), 2))</f>
        <v/>
      </c>
      <c r="L1771" s="7"/>
      <c r="N1771" s="38">
        <v>0.2</v>
      </c>
      <c r="R1771" s="7">
        <v>9337</v>
      </c>
    </row>
    <row r="1772" spans="1:18" hidden="1">
      <c r="A1772" s="7" t="s">
        <v>52</v>
      </c>
    </row>
    <row r="1773" spans="1:18" hidden="1">
      <c r="A1773" s="7" t="s">
        <v>47</v>
      </c>
    </row>
    <row r="1774" spans="1:18" hidden="1">
      <c r="A1774" s="7" t="s">
        <v>47</v>
      </c>
    </row>
    <row r="1775" spans="1:18">
      <c r="A1775" s="7" t="s">
        <v>56</v>
      </c>
      <c r="B1775" s="32"/>
      <c r="C1775" s="32"/>
      <c r="D1775" s="32"/>
      <c r="E1775" s="32"/>
      <c r="F1775" s="32"/>
      <c r="G1775" s="32"/>
      <c r="H1775" s="32"/>
      <c r="I1775" s="32"/>
      <c r="J1775" s="32"/>
      <c r="K1775" s="32"/>
    </row>
    <row r="1776" spans="1:18">
      <c r="B1776" s="32"/>
      <c r="C1776" s="32"/>
      <c r="D1776" s="39" t="s">
        <v>878</v>
      </c>
      <c r="E1776" s="40"/>
      <c r="F1776" s="40"/>
      <c r="G1776" s="41"/>
      <c r="H1776" s="41"/>
      <c r="I1776" s="41"/>
      <c r="J1776" s="41"/>
      <c r="K1776" s="42"/>
    </row>
    <row r="1777" spans="1:11">
      <c r="B1777" s="32"/>
      <c r="C1777" s="32"/>
      <c r="D1777" s="43"/>
      <c r="E1777" s="7"/>
      <c r="F1777" s="7"/>
      <c r="G1777" s="7"/>
      <c r="H1777" s="7"/>
      <c r="I1777" s="7"/>
      <c r="J1777" s="7"/>
      <c r="K1777" s="8"/>
    </row>
    <row r="1778" spans="1:11">
      <c r="B1778" s="32"/>
      <c r="C1778" s="32"/>
      <c r="D1778" s="44" t="s">
        <v>57</v>
      </c>
      <c r="E1778" s="45"/>
      <c r="F1778" s="45"/>
      <c r="G1778" s="46">
        <f>SUMIF(L1769:L1775, IF(L1768="","",L1768), K1769:K1775)</f>
        <v/>
      </c>
      <c r="H1778" s="46"/>
      <c r="I1778" s="46"/>
      <c r="J1778" s="46"/>
      <c r="K1778" s="47"/>
    </row>
    <row r="1779" spans="1:11" hidden="1">
      <c r="B1779" s="32"/>
      <c r="C1779" s="32"/>
      <c r="D1779" s="48" t="s">
        <v>58</v>
      </c>
      <c r="E1779" s="49"/>
      <c r="F1779" s="49"/>
      <c r="G1779" s="50">
        <f>ROUND(SUMIF(L1769:L1775, IF(L1768="","",L1768), K1769:K1775) * 0.2, 2)</f>
        <v/>
      </c>
      <c r="H1779" s="50"/>
      <c r="I1779" s="50"/>
      <c r="J1779" s="50"/>
      <c r="K1779" s="51"/>
    </row>
    <row r="1780" spans="1:11" hidden="1">
      <c r="B1780" s="32"/>
      <c r="C1780" s="32"/>
      <c r="D1780" s="44" t="s">
        <v>59</v>
      </c>
      <c r="E1780" s="45"/>
      <c r="F1780" s="45"/>
      <c r="G1780" s="46">
        <f>SUM(G1778:G1779)</f>
        <v/>
      </c>
      <c r="H1780" s="46"/>
      <c r="I1780" s="46"/>
      <c r="J1780" s="46"/>
      <c r="K1780" s="47"/>
    </row>
    <row r="1781" spans="1:11">
      <c r="A1781" s="7" t="s">
        <v>41</v>
      </c>
      <c r="B1781" s="32"/>
      <c r="C1781" s="32"/>
      <c r="D1781" s="32"/>
      <c r="E1781" s="32"/>
      <c r="F1781" s="32"/>
      <c r="G1781" s="32"/>
      <c r="H1781" s="32"/>
      <c r="I1781" s="32"/>
      <c r="J1781" s="32"/>
      <c r="K1781" s="32"/>
    </row>
    <row r="1782" spans="1:11">
      <c r="B1782" s="32"/>
      <c r="C1782" s="32"/>
      <c r="D1782" s="39" t="s">
        <v>847</v>
      </c>
      <c r="E1782" s="40"/>
      <c r="F1782" s="40"/>
      <c r="G1782" s="41"/>
      <c r="H1782" s="41"/>
      <c r="I1782" s="41"/>
      <c r="J1782" s="41"/>
      <c r="K1782" s="42"/>
    </row>
    <row r="1783" spans="1:11">
      <c r="B1783" s="32"/>
      <c r="C1783" s="32"/>
      <c r="D1783" s="43"/>
      <c r="E1783" s="7"/>
      <c r="F1783" s="7"/>
      <c r="G1783" s="7"/>
      <c r="H1783" s="7"/>
      <c r="I1783" s="7"/>
      <c r="J1783" s="7"/>
      <c r="K1783" s="8"/>
    </row>
    <row r="1784" spans="1:11">
      <c r="B1784" s="32"/>
      <c r="C1784" s="32"/>
      <c r="D1784" s="48" t="s">
        <v>57</v>
      </c>
      <c r="E1784" s="49"/>
      <c r="F1784" s="49"/>
      <c r="G1784" s="50">
        <f>SUMIF(L1693:L1781, IF(L1692="","",L1692), K1693:K1781)</f>
        <v/>
      </c>
      <c r="H1784" s="50"/>
      <c r="I1784" s="50"/>
      <c r="J1784" s="50"/>
      <c r="K1784" s="51"/>
    </row>
    <row r="1785" spans="1:11">
      <c r="B1785" s="32"/>
      <c r="C1785" s="32"/>
      <c r="D1785" s="48" t="s">
        <v>58</v>
      </c>
      <c r="E1785" s="49"/>
      <c r="F1785" s="49"/>
      <c r="G1785" s="50">
        <f>ROUND(SUMIF(L1693:L1781, IF(L1692="","",L1692), K1693:K1781) * 0.2, 2)</f>
        <v/>
      </c>
      <c r="H1785" s="50"/>
      <c r="I1785" s="50"/>
      <c r="J1785" s="50"/>
      <c r="K1785" s="51"/>
    </row>
    <row r="1786" spans="1:11">
      <c r="B1786" s="32"/>
      <c r="C1786" s="32"/>
      <c r="D1786" s="44" t="s">
        <v>59</v>
      </c>
      <c r="E1786" s="45"/>
      <c r="F1786" s="45"/>
      <c r="G1786" s="46">
        <f>SUM(G1784:G1785)</f>
        <v/>
      </c>
      <c r="H1786" s="46"/>
      <c r="I1786" s="46"/>
      <c r="J1786" s="46"/>
      <c r="K1786" s="47"/>
    </row>
    <row r="1787" spans="1:11" ht="31.5" customHeight="1">
      <c r="B1787" s="3"/>
      <c r="C1787" s="3"/>
      <c r="D1787" s="62" t="s">
        <v>881</v>
      </c>
      <c r="E1787" s="62"/>
      <c r="F1787" s="62"/>
      <c r="G1787" s="62"/>
      <c r="H1787" s="62"/>
      <c r="I1787" s="62"/>
      <c r="J1787" s="62"/>
      <c r="K1787" s="62"/>
    </row>
    <row r="1789" spans="1:11">
      <c r="D1789" s="63" t="s">
        <v>882</v>
      </c>
      <c r="E1789" s="63"/>
      <c r="F1789" s="63"/>
      <c r="G1789" s="63"/>
      <c r="H1789" s="63"/>
      <c r="I1789" s="63"/>
      <c r="J1789" s="63"/>
      <c r="K1789" s="63"/>
    </row>
    <row r="1790" spans="1:11">
      <c r="D1790" s="64" t="s">
        <v>883</v>
      </c>
      <c r="E1790" s="65"/>
      <c r="F1790" s="65"/>
      <c r="G1790" s="66">
        <f>SUMIF(L12:L1300, "", K12:K1300)</f>
        <v/>
      </c>
      <c r="H1790" s="66"/>
      <c r="I1790" s="66"/>
      <c r="J1790" s="66"/>
      <c r="K1790" s="66"/>
    </row>
    <row r="1791" spans="1:11">
      <c r="D1791" s="67" t="s">
        <v>884</v>
      </c>
      <c r="E1791" s="68"/>
      <c r="F1791" s="68"/>
      <c r="G1791" s="69">
        <f>SUMIF(L12:L14, "", K12:K14)</f>
        <v/>
      </c>
      <c r="H1791" s="70"/>
      <c r="I1791" s="70"/>
      <c r="J1791" s="70"/>
      <c r="K1791" s="70"/>
    </row>
    <row r="1792" spans="1:11">
      <c r="D1792" s="67" t="s">
        <v>885</v>
      </c>
      <c r="E1792" s="68"/>
      <c r="F1792" s="68"/>
      <c r="G1792" s="69">
        <f>SUMIF(L30:L32, "", K30:K32)</f>
        <v/>
      </c>
      <c r="H1792" s="70"/>
      <c r="I1792" s="70"/>
      <c r="J1792" s="70"/>
      <c r="K1792" s="70"/>
    </row>
    <row r="1793" spans="4:11" ht="24" customHeight="1">
      <c r="D1793" s="67" t="s">
        <v>886</v>
      </c>
      <c r="E1793" s="68"/>
      <c r="F1793" s="68"/>
      <c r="G1793" s="69">
        <f>SUMIF(L42:L42, "", K42:K42)</f>
        <v/>
      </c>
      <c r="H1793" s="70"/>
      <c r="I1793" s="70"/>
      <c r="J1793" s="70"/>
      <c r="K1793" s="70"/>
    </row>
    <row r="1794" spans="4:11">
      <c r="D1794" s="67" t="s">
        <v>887</v>
      </c>
      <c r="E1794" s="68"/>
      <c r="F1794" s="68"/>
      <c r="G1794" s="69">
        <f>SUMIF(L57:L150, "", K57:K150)</f>
        <v/>
      </c>
      <c r="H1794" s="70"/>
      <c r="I1794" s="70"/>
      <c r="J1794" s="70"/>
      <c r="K1794" s="70"/>
    </row>
    <row r="1795" spans="4:11">
      <c r="D1795" s="67" t="s">
        <v>888</v>
      </c>
      <c r="E1795" s="68"/>
      <c r="F1795" s="68"/>
      <c r="G1795" s="69">
        <f>SUMIF(L181:L237, "", K181:K237)</f>
        <v/>
      </c>
      <c r="H1795" s="70"/>
      <c r="I1795" s="70"/>
      <c r="J1795" s="70"/>
      <c r="K1795" s="70"/>
    </row>
    <row r="1796" spans="4:11">
      <c r="D1796" s="67" t="s">
        <v>889</v>
      </c>
      <c r="E1796" s="68"/>
      <c r="F1796" s="68"/>
      <c r="G1796" s="69">
        <f>SUMIF(L250:L340, "", K250:K340)</f>
        <v/>
      </c>
      <c r="H1796" s="70"/>
      <c r="I1796" s="70"/>
      <c r="J1796" s="70"/>
      <c r="K1796" s="70"/>
    </row>
    <row r="1797" spans="4:11">
      <c r="D1797" s="67" t="s">
        <v>890</v>
      </c>
      <c r="E1797" s="68"/>
      <c r="F1797" s="68"/>
      <c r="G1797" s="69">
        <f>SUMIF(L377:L495, "", K377:K495)</f>
        <v/>
      </c>
      <c r="H1797" s="70"/>
      <c r="I1797" s="70"/>
      <c r="J1797" s="70"/>
      <c r="K1797" s="70"/>
    </row>
    <row r="1798" spans="4:11">
      <c r="D1798" s="67" t="s">
        <v>891</v>
      </c>
      <c r="E1798" s="68"/>
      <c r="F1798" s="68"/>
      <c r="G1798" s="69">
        <f>SUMIF(L535:L714, "", K535:K714)</f>
        <v/>
      </c>
      <c r="H1798" s="70"/>
      <c r="I1798" s="70"/>
      <c r="J1798" s="70"/>
      <c r="K1798" s="70"/>
    </row>
    <row r="1799" spans="4:11" ht="24" customHeight="1">
      <c r="D1799" s="67" t="s">
        <v>892</v>
      </c>
      <c r="E1799" s="68"/>
      <c r="F1799" s="68"/>
      <c r="G1799" s="69">
        <f>SUMIF(L727:L785, "", K727:K785)</f>
        <v/>
      </c>
      <c r="H1799" s="70"/>
      <c r="I1799" s="70"/>
      <c r="J1799" s="70"/>
      <c r="K1799" s="70"/>
    </row>
    <row r="1800" spans="4:11">
      <c r="D1800" s="67" t="s">
        <v>893</v>
      </c>
      <c r="E1800" s="68"/>
      <c r="F1800" s="68"/>
      <c r="G1800" s="69">
        <f>SUMIF(L815:L853, "", K815:K853)</f>
        <v/>
      </c>
      <c r="H1800" s="70"/>
      <c r="I1800" s="70"/>
      <c r="J1800" s="70"/>
      <c r="K1800" s="70"/>
    </row>
    <row r="1801" spans="4:11">
      <c r="D1801" s="67" t="s">
        <v>894</v>
      </c>
      <c r="E1801" s="68"/>
      <c r="F1801" s="68"/>
      <c r="G1801" s="69">
        <f>SUMIF(L871:L925, "", K871:K925)</f>
        <v/>
      </c>
      <c r="H1801" s="70"/>
      <c r="I1801" s="70"/>
      <c r="J1801" s="70"/>
      <c r="K1801" s="70"/>
    </row>
    <row r="1802" spans="4:11">
      <c r="D1802" s="67" t="s">
        <v>895</v>
      </c>
      <c r="E1802" s="68"/>
      <c r="F1802" s="68"/>
      <c r="G1802" s="69">
        <f>SUMIF(L962:L1119, "", K962:K1119)</f>
        <v/>
      </c>
      <c r="H1802" s="70"/>
      <c r="I1802" s="70"/>
      <c r="J1802" s="70"/>
      <c r="K1802" s="70"/>
    </row>
    <row r="1803" spans="4:11">
      <c r="D1803" s="67" t="s">
        <v>896</v>
      </c>
      <c r="E1803" s="68"/>
      <c r="F1803" s="68"/>
      <c r="G1803" s="69">
        <f>"[Non totalisé] "&amp;(SUMIF(A1143:A1143, "9", K1143:K1143))&amp;IF(IF(ISNUMBER(FIND(MID(FIXED(1000+1/2),6,1),""&amp;(SUMIF(A1143:A1143, "9", K1143:K1143)))),FIND(MID(FIXED(1000+1/2),6,1),""&amp;(SUMIF(A1143:A1143, "9", K1143:K1143))),0)=0,MID(FIXED(1000+1/2),6,1),"")&amp;REPT("0",MAX(0,2-IF(ISNUMBER(FIND(MID(FIXED(1000+1/2),6,1),""&amp;(SUMIF(A1143:A1143, "9", K1143:K1143)))),LEN((SUMIF(A1143:A1143, "9", K1143:K1143)))-IF(ISNUMBER(FIND(MID(FIXED(1000+1/2),6,1),""&amp;(SUMIF(A1143:A1143, "9", K1143:K1143)))),FIND(MID(FIXED(1000+1/2),6,1),""&amp;(SUMIF(A1143:A1143, "9", K1143:K1143))),0),0)))&amp;" €"</f>
        <v/>
      </c>
      <c r="H1803" s="70"/>
      <c r="I1803" s="70"/>
      <c r="J1803" s="70"/>
      <c r="K1803" s="70"/>
    </row>
    <row r="1804" spans="4:11">
      <c r="D1804" s="67" t="s">
        <v>897</v>
      </c>
      <c r="E1804" s="68"/>
      <c r="F1804" s="68"/>
      <c r="G1804" s="69">
        <f>SUMIF(L1177:L1263, "", K1177:K1263)</f>
        <v/>
      </c>
      <c r="H1804" s="70"/>
      <c r="I1804" s="70"/>
      <c r="J1804" s="70"/>
      <c r="K1804" s="70"/>
    </row>
    <row r="1805" spans="4:11">
      <c r="D1805" s="67" t="s">
        <v>898</v>
      </c>
      <c r="E1805" s="68"/>
      <c r="F1805" s="68"/>
      <c r="G1805" s="69">
        <f>SUMIF(L1282:L1300, "", K1282:K1300)</f>
        <v/>
      </c>
      <c r="H1805" s="70"/>
      <c r="I1805" s="70"/>
      <c r="J1805" s="70"/>
      <c r="K1805" s="70"/>
    </row>
    <row r="1806" spans="4:11" ht="25.5" customHeight="1">
      <c r="D1806" s="64" t="s">
        <v>899</v>
      </c>
      <c r="E1806" s="65"/>
      <c r="F1806" s="65"/>
      <c r="G1806" s="66">
        <f>SUMIF(L1318:L1677, "", K1318:K1677)</f>
        <v/>
      </c>
      <c r="H1806" s="66"/>
      <c r="I1806" s="66"/>
      <c r="J1806" s="66"/>
      <c r="K1806" s="66"/>
    </row>
    <row r="1807" spans="4:11">
      <c r="D1807" s="67" t="s">
        <v>900</v>
      </c>
      <c r="E1807" s="68"/>
      <c r="F1807" s="68"/>
      <c r="G1807" s="69">
        <f>SUMIF(L1318:L1318, "", K1318:K1318)</f>
        <v/>
      </c>
      <c r="H1807" s="70"/>
      <c r="I1807" s="70"/>
      <c r="J1807" s="70"/>
      <c r="K1807" s="70"/>
    </row>
    <row r="1808" spans="4:11">
      <c r="D1808" s="67" t="s">
        <v>901</v>
      </c>
      <c r="E1808" s="68"/>
      <c r="F1808" s="68"/>
      <c r="G1808" s="69">
        <f>SUMIF(L1332:L1332, "", K1332:K1332)</f>
        <v/>
      </c>
      <c r="H1808" s="70"/>
      <c r="I1808" s="70"/>
      <c r="J1808" s="70"/>
      <c r="K1808" s="70"/>
    </row>
    <row r="1809" spans="4:11">
      <c r="D1809" s="67" t="s">
        <v>902</v>
      </c>
      <c r="E1809" s="68"/>
      <c r="F1809" s="68"/>
      <c r="G1809" s="69">
        <f>SUMIF(L1343:L1343, "", K1343:K1343)</f>
        <v/>
      </c>
      <c r="H1809" s="70"/>
      <c r="I1809" s="70"/>
      <c r="J1809" s="70"/>
      <c r="K1809" s="70"/>
    </row>
    <row r="1810" spans="4:11">
      <c r="D1810" s="67" t="s">
        <v>903</v>
      </c>
      <c r="E1810" s="68"/>
      <c r="F1810" s="68"/>
      <c r="G1810" s="69">
        <f>SUMIF(L1373:L1381, "", K1373:K1381)</f>
        <v/>
      </c>
      <c r="H1810" s="70"/>
      <c r="I1810" s="70"/>
      <c r="J1810" s="70"/>
      <c r="K1810" s="70"/>
    </row>
    <row r="1811" spans="4:11">
      <c r="D1811" s="67" t="s">
        <v>904</v>
      </c>
      <c r="E1811" s="68"/>
      <c r="F1811" s="68"/>
      <c r="G1811" s="69">
        <f>SUMIF(L1418:L1463, "", K1418:K1463)</f>
        <v/>
      </c>
      <c r="H1811" s="70"/>
      <c r="I1811" s="70"/>
      <c r="J1811" s="70"/>
      <c r="K1811" s="70"/>
    </row>
    <row r="1812" spans="4:11">
      <c r="D1812" s="67" t="s">
        <v>905</v>
      </c>
      <c r="E1812" s="68"/>
      <c r="F1812" s="68"/>
      <c r="G1812" s="69">
        <f>SUMIF(L1505:L1578, "", K1505:K1578)</f>
        <v/>
      </c>
      <c r="H1812" s="70"/>
      <c r="I1812" s="70"/>
      <c r="J1812" s="70"/>
      <c r="K1812" s="70"/>
    </row>
    <row r="1813" spans="4:11">
      <c r="D1813" s="67" t="s">
        <v>906</v>
      </c>
      <c r="E1813" s="68"/>
      <c r="F1813" s="68"/>
      <c r="G1813" s="69">
        <f>SUMIF(L1609:L1631, "", K1609:K1631)</f>
        <v/>
      </c>
      <c r="H1813" s="70"/>
      <c r="I1813" s="70"/>
      <c r="J1813" s="70"/>
      <c r="K1813" s="70"/>
    </row>
    <row r="1814" spans="4:11">
      <c r="D1814" s="67" t="s">
        <v>907</v>
      </c>
      <c r="E1814" s="68"/>
      <c r="F1814" s="68"/>
      <c r="G1814" s="69">
        <f>SUMIF(L1643:L1643, "", K1643:K1643)</f>
        <v/>
      </c>
      <c r="H1814" s="70"/>
      <c r="I1814" s="70"/>
      <c r="J1814" s="70"/>
      <c r="K1814" s="70"/>
    </row>
    <row r="1815" spans="4:11">
      <c r="D1815" s="67" t="s">
        <v>908</v>
      </c>
      <c r="E1815" s="68"/>
      <c r="F1815" s="68"/>
      <c r="G1815" s="69">
        <f>SUMIF(L1653:L1653, "", K1653:K1653)</f>
        <v/>
      </c>
      <c r="H1815" s="70"/>
      <c r="I1815" s="70"/>
      <c r="J1815" s="70"/>
      <c r="K1815" s="70"/>
    </row>
    <row r="1816" spans="4:11">
      <c r="D1816" s="67" t="s">
        <v>909</v>
      </c>
      <c r="E1816" s="68"/>
      <c r="F1816" s="68"/>
      <c r="G1816" s="69">
        <f>SUMIF(L1672:L1677, "", K1672:K1677)</f>
        <v/>
      </c>
      <c r="H1816" s="70"/>
      <c r="I1816" s="70"/>
      <c r="J1816" s="70"/>
      <c r="K1816" s="70"/>
    </row>
    <row r="1817" spans="4:11">
      <c r="D1817" s="64" t="s">
        <v>910</v>
      </c>
      <c r="E1817" s="65"/>
      <c r="F1817" s="65"/>
      <c r="G1817" s="66">
        <f>SUMIF(L1700:L1771, "", K1700:K1771)</f>
        <v/>
      </c>
      <c r="H1817" s="66"/>
      <c r="I1817" s="66"/>
      <c r="J1817" s="66"/>
      <c r="K1817" s="66"/>
    </row>
    <row r="1818" spans="4:11">
      <c r="D1818" s="67" t="s">
        <v>911</v>
      </c>
      <c r="E1818" s="68"/>
      <c r="F1818" s="68"/>
      <c r="G1818" s="69">
        <f>SUMIF(L1700:L1700, "", K1700:K1700)</f>
        <v/>
      </c>
      <c r="H1818" s="70"/>
      <c r="I1818" s="70"/>
      <c r="J1818" s="70"/>
      <c r="K1818" s="70"/>
    </row>
    <row r="1819" spans="4:11">
      <c r="D1819" s="67" t="s">
        <v>912</v>
      </c>
      <c r="E1819" s="68"/>
      <c r="F1819" s="68"/>
      <c r="G1819" s="69">
        <f>SUMIF(L1712:L1712, "", K1712:K1712)</f>
        <v/>
      </c>
      <c r="H1819" s="70"/>
      <c r="I1819" s="70"/>
      <c r="J1819" s="70"/>
      <c r="K1819" s="70"/>
    </row>
    <row r="1820" spans="4:11">
      <c r="D1820" s="67" t="s">
        <v>913</v>
      </c>
      <c r="E1820" s="68"/>
      <c r="F1820" s="68"/>
      <c r="G1820" s="69">
        <f>SUMIF(L1725:L1725, "", K1725:K1725)</f>
        <v/>
      </c>
      <c r="H1820" s="70"/>
      <c r="I1820" s="70"/>
      <c r="J1820" s="70"/>
      <c r="K1820" s="70"/>
    </row>
    <row r="1821" spans="4:11">
      <c r="D1821" s="67" t="s">
        <v>914</v>
      </c>
      <c r="E1821" s="68"/>
      <c r="F1821" s="68"/>
      <c r="G1821" s="69">
        <f>SUMIF(L1739:L1739, "", K1739:K1739)</f>
        <v/>
      </c>
      <c r="H1821" s="70"/>
      <c r="I1821" s="70"/>
      <c r="J1821" s="70"/>
      <c r="K1821" s="70"/>
    </row>
    <row r="1822" spans="4:11">
      <c r="D1822" s="67" t="s">
        <v>915</v>
      </c>
      <c r="E1822" s="68"/>
      <c r="F1822" s="68"/>
      <c r="G1822" s="69">
        <f>SUMIF(L1760:L1760, "", K1760:K1760)</f>
        <v/>
      </c>
      <c r="H1822" s="70"/>
      <c r="I1822" s="70"/>
      <c r="J1822" s="70"/>
      <c r="K1822" s="70"/>
    </row>
    <row r="1823" spans="4:11">
      <c r="D1823" s="67" t="s">
        <v>916</v>
      </c>
      <c r="E1823" s="68"/>
      <c r="F1823" s="68"/>
      <c r="G1823" s="69">
        <f>SUMIF(L1771:L1771, "", K1771:K1771)</f>
        <v/>
      </c>
      <c r="H1823" s="70"/>
      <c r="I1823" s="70"/>
      <c r="J1823" s="70"/>
      <c r="K1823" s="70"/>
    </row>
    <row r="1824" spans="4:11">
      <c r="D1824" s="71" t="s">
        <v>917</v>
      </c>
      <c r="E1824" s="72"/>
      <c r="F1824" s="72"/>
      <c r="G1824" s="73"/>
      <c r="H1824" s="73"/>
      <c r="I1824" s="73"/>
      <c r="J1824" s="73"/>
      <c r="K1824" s="74"/>
    </row>
    <row r="1825" spans="1:14">
      <c r="D1825" s="75"/>
      <c r="E1825" s="3"/>
      <c r="F1825" s="3"/>
      <c r="G1825" s="3"/>
      <c r="H1825" s="3"/>
      <c r="I1825" s="3"/>
      <c r="J1825" s="3"/>
      <c r="K1825" s="76"/>
    </row>
    <row r="1826" spans="1:14">
      <c r="A1826" s="57"/>
      <c r="D1826" s="77" t="s">
        <v>57</v>
      </c>
      <c r="E1826" s="7"/>
      <c r="F1826" s="7"/>
      <c r="G1826" s="78">
        <f>SUMIF(L5:L1787, IF(L4="","",L4), K5:K1787)</f>
        <v/>
      </c>
      <c r="H1826" s="79"/>
      <c r="I1826" s="79"/>
      <c r="J1826" s="79"/>
      <c r="K1826" s="80"/>
    </row>
    <row r="1827" spans="1:14">
      <c r="A1827" s="57"/>
      <c r="D1827" s="77" t="s">
        <v>58</v>
      </c>
      <c r="E1827" s="7"/>
      <c r="F1827" s="7"/>
      <c r="G1827" s="78">
        <f>ROUND(SUMIF(L5:L1787, IF(L4="","",L4), K5:K1787) * 0.2, 2)</f>
        <v/>
      </c>
      <c r="H1827" s="79"/>
      <c r="I1827" s="79"/>
      <c r="J1827" s="79"/>
      <c r="K1827" s="80"/>
    </row>
    <row r="1828" spans="1:14">
      <c r="D1828" s="81" t="s">
        <v>59</v>
      </c>
      <c r="E1828" s="82"/>
      <c r="F1828" s="82"/>
      <c r="G1828" s="83">
        <f>SUM(G1826:G1827)</f>
        <v/>
      </c>
      <c r="H1828" s="84"/>
      <c r="I1828" s="84"/>
      <c r="J1828" s="84"/>
      <c r="K1828" s="85"/>
    </row>
    <row r="1829" spans="1:14">
      <c r="D1829" s="68"/>
      <c r="E1829" s="7"/>
      <c r="F1829" s="7"/>
      <c r="G1829" s="7"/>
      <c r="H1829" s="7"/>
      <c r="I1829" s="7"/>
      <c r="J1829" s="7"/>
      <c r="K1829" s="7"/>
    </row>
    <row r="1830" spans="1:14">
      <c r="D1830" s="86" t="s">
        <v>918</v>
      </c>
      <c r="E1830" s="86"/>
      <c r="F1830" s="86"/>
      <c r="G1830" s="86"/>
      <c r="H1830" s="86"/>
      <c r="I1830" s="86"/>
      <c r="J1830" s="86"/>
      <c r="K1830" s="86"/>
    </row>
    <row r="1831" spans="1:14">
      <c r="D1831" s="87">
        <f>IF('Paramètres'!AA2&lt;&gt;"",'Paramètres'!AA2,"")</f>
        <v/>
      </c>
      <c r="E1831" s="87"/>
      <c r="F1831" s="87"/>
      <c r="G1831" s="87"/>
      <c r="H1831" s="87"/>
      <c r="I1831" s="87"/>
      <c r="J1831" s="87"/>
      <c r="K1831" s="87"/>
    </row>
    <row r="1832" spans="1:14">
      <c r="D1832" s="87"/>
      <c r="E1832" s="87"/>
      <c r="F1832" s="87"/>
      <c r="G1832" s="87"/>
      <c r="H1832" s="87"/>
      <c r="I1832" s="87"/>
      <c r="J1832" s="87"/>
      <c r="K1832" s="87"/>
    </row>
    <row r="1834" spans="1:14">
      <c r="D1834" s="63" t="s">
        <v>919</v>
      </c>
      <c r="E1834" s="63"/>
      <c r="F1834" s="63"/>
      <c r="G1834" s="63"/>
      <c r="H1834" s="63"/>
      <c r="I1834" s="63"/>
      <c r="J1834" s="63"/>
      <c r="K1834" s="63"/>
    </row>
    <row r="1835" spans="1:14">
      <c r="D1835" s="86" t="s">
        <v>920</v>
      </c>
      <c r="E1835" s="86"/>
      <c r="F1835" s="86"/>
      <c r="M1835" s="7">
        <v>1</v>
      </c>
    </row>
    <row r="1836" spans="1:14">
      <c r="D1836" s="68" t="s">
        <v>921</v>
      </c>
      <c r="E1836" s="68"/>
      <c r="F1836" s="68"/>
      <c r="G1836" s="88">
        <f>SUMIF(M5:M1787,M1836, K5:K1787)</f>
        <v/>
      </c>
      <c r="H1836" s="88"/>
      <c r="I1836" s="88"/>
      <c r="J1836" s="88"/>
      <c r="K1836" s="88"/>
      <c r="L1836" s="7">
        <v>1</v>
      </c>
      <c r="M1836" s="7">
        <v>117069</v>
      </c>
    </row>
    <row r="1837" spans="1:14" hidden="1">
      <c r="A1837" s="7">
        <v>0.2</v>
      </c>
      <c r="D1837" s="86">
        <f> "	- dont T.V.A. à 20% sur " &amp;ROUND((SUMPRODUCT((M5:M1787=M1836)*1, K5:K1787,(N5:N1787=A1837)*1)), 2)&amp; "€ :"</f>
        <v/>
      </c>
      <c r="E1837" s="86"/>
      <c r="F1837" s="86"/>
      <c r="G1837" s="89"/>
      <c r="H1837" s="89"/>
      <c r="I1837" s="89"/>
      <c r="J1837" s="89"/>
      <c r="K1837" s="89"/>
      <c r="L1837" s="7">
        <v>1</v>
      </c>
      <c r="N1837" s="7">
        <f>ROUND((SUMPRODUCT((M5:M1787=M1836)*1, K5:K1787,(N5:N1787=A1837)*1))*A1837, 2)</f>
        <v/>
      </c>
    </row>
    <row r="1838" spans="1:14">
      <c r="D1838" s="68" t="s">
        <v>922</v>
      </c>
      <c r="E1838" s="68"/>
      <c r="F1838" s="68"/>
      <c r="G1838" s="68"/>
      <c r="H1838" s="68"/>
      <c r="I1838" s="68"/>
      <c r="J1838" s="68"/>
      <c r="K1838" s="68"/>
    </row>
    <row r="1839" spans="1:14">
      <c r="D1839" s="90" t="s">
        <v>923</v>
      </c>
      <c r="E1839" s="90"/>
      <c r="F1839" s="90"/>
      <c r="G1839" s="88">
        <f>SUM(G1836:G1837)</f>
        <v/>
      </c>
      <c r="H1839" s="88"/>
      <c r="I1839" s="88"/>
      <c r="J1839" s="88"/>
      <c r="K1839" s="88"/>
    </row>
    <row r="1840" spans="1:14">
      <c r="D1840" s="90" t="s">
        <v>924</v>
      </c>
      <c r="E1840" s="90"/>
      <c r="F1840" s="90"/>
      <c r="G1840" s="88">
        <f>SUM(N1836:N1837)</f>
        <v/>
      </c>
      <c r="H1840" s="88"/>
      <c r="I1840" s="88"/>
      <c r="J1840" s="88"/>
      <c r="K1840" s="88"/>
    </row>
    <row r="1841" spans="1:12">
      <c r="D1841" s="90" t="s">
        <v>925</v>
      </c>
      <c r="E1841" s="90"/>
      <c r="F1841" s="90"/>
      <c r="G1841" s="88">
        <f>SUM(G1840:G1839)</f>
        <v/>
      </c>
      <c r="H1841" s="88"/>
      <c r="I1841" s="88"/>
      <c r="J1841" s="88"/>
      <c r="K1841" s="88"/>
    </row>
    <row r="1843" spans="1:12" hidden="1">
      <c r="D1843" s="91" t="s">
        <v>926</v>
      </c>
      <c r="E1843" s="91"/>
      <c r="F1843" s="91"/>
      <c r="G1843" s="91"/>
      <c r="H1843" s="91"/>
      <c r="I1843" s="91"/>
      <c r="J1843" s="91"/>
      <c r="K1843" s="91"/>
    </row>
    <row r="1844" spans="1:12" hidden="1">
      <c r="D1844" s="86" t="s">
        <v>927</v>
      </c>
      <c r="E1844" s="86"/>
      <c r="F1844" s="86"/>
      <c r="G1844" s="78">
        <f>SUMIF(L5:L1787, IF(L4="","",L4), K5:K1787)</f>
        <v/>
      </c>
      <c r="H1844" s="78"/>
      <c r="I1844" s="78"/>
      <c r="J1844" s="78"/>
      <c r="K1844" s="78"/>
    </row>
    <row r="1845" spans="1:12" hidden="1">
      <c r="A1845" s="57"/>
      <c r="D1845" s="86" t="s">
        <v>928</v>
      </c>
      <c r="E1845" s="7"/>
      <c r="F1845" s="7"/>
      <c r="G1845" s="78">
        <f>ROUND(SUMIF(L5:L1787, IF(L4="","",L4), K5:K1787) * 0.2, 2)</f>
        <v/>
      </c>
      <c r="H1845" s="79"/>
      <c r="I1845" s="79"/>
      <c r="J1845" s="79"/>
      <c r="K1845" s="79"/>
    </row>
    <row r="1846" spans="1:12" hidden="1">
      <c r="D1846" s="86" t="s">
        <v>929</v>
      </c>
      <c r="E1846" s="7"/>
      <c r="F1846" s="7"/>
      <c r="G1846" s="78">
        <f>SUM(G1844:G1845)</f>
        <v/>
      </c>
      <c r="H1846" s="79"/>
      <c r="I1846" s="79"/>
      <c r="J1846" s="79"/>
      <c r="K1846" s="79"/>
    </row>
    <row r="1847" spans="1:12">
      <c r="D1847" s="91" t="s">
        <v>930</v>
      </c>
      <c r="E1847" s="91"/>
      <c r="F1847" s="91"/>
      <c r="G1847" s="91"/>
      <c r="H1847" s="91"/>
      <c r="I1847" s="91"/>
      <c r="J1847" s="91"/>
      <c r="K1847" s="91"/>
      <c r="L1847" s="7">
        <v>1</v>
      </c>
    </row>
    <row r="1848" spans="1:12">
      <c r="D1848" s="86" t="s">
        <v>927</v>
      </c>
      <c r="E1848" s="86"/>
      <c r="F1848" s="86"/>
      <c r="G1848" s="78">
        <f>SUM(SUMIF(L1835:L1841,L1847, G1835:G1841),G1844)</f>
        <v/>
      </c>
      <c r="H1848" s="78"/>
      <c r="I1848" s="78"/>
      <c r="J1848" s="78"/>
      <c r="K1848" s="78"/>
    </row>
    <row r="1849" spans="1:12">
      <c r="D1849" s="86" t="s">
        <v>928</v>
      </c>
      <c r="E1849" s="86"/>
      <c r="F1849" s="86"/>
      <c r="G1849" s="78">
        <f>SUM(SUMIF(L1835:L1841,L1847, N1835:N1841),G1845)</f>
        <v/>
      </c>
      <c r="H1849" s="78"/>
      <c r="I1849" s="78"/>
      <c r="J1849" s="78"/>
      <c r="K1849" s="78"/>
    </row>
    <row r="1850" spans="1:12">
      <c r="D1850" s="86" t="s">
        <v>929</v>
      </c>
      <c r="E1850" s="86"/>
      <c r="F1850" s="86"/>
      <c r="G1850" s="78">
        <f>SUM(G1849:G1848)</f>
        <v/>
      </c>
      <c r="H1850" s="78"/>
      <c r="I1850" s="78"/>
      <c r="J1850" s="78"/>
      <c r="K1850" s="78"/>
    </row>
    <row r="1852" spans="1:12">
      <c r="D1852" s="91" t="s">
        <v>931</v>
      </c>
      <c r="E1852" s="91"/>
      <c r="F1852" s="91"/>
      <c r="G1852" s="91"/>
      <c r="H1852" s="91"/>
      <c r="I1852" s="91"/>
      <c r="J1852" s="91"/>
      <c r="K1852" s="91"/>
      <c r="L1852" s="7" t="s">
        <v>703</v>
      </c>
    </row>
    <row r="1853" spans="1:12">
      <c r="D1853" s="86" t="s">
        <v>927</v>
      </c>
      <c r="E1853" s="86"/>
      <c r="F1853" s="86"/>
      <c r="G1853" s="78">
        <f>SUMIF(L5:L1787,L1852, K5:K1787)</f>
        <v/>
      </c>
      <c r="H1853" s="78"/>
      <c r="I1853" s="78"/>
      <c r="J1853" s="78"/>
      <c r="K1853" s="78"/>
    </row>
    <row r="1854" spans="1:12">
      <c r="D1854" s="86" t="s">
        <v>928</v>
      </c>
      <c r="E1854" s="86"/>
      <c r="F1854" s="86"/>
      <c r="G1854" s="78">
        <f>SUM(N1835:N1842)</f>
        <v/>
      </c>
      <c r="H1854" s="78"/>
      <c r="I1854" s="78"/>
      <c r="J1854" s="78"/>
      <c r="K1854" s="78"/>
    </row>
    <row r="1855" spans="1:12">
      <c r="D1855" s="86" t="s">
        <v>929</v>
      </c>
      <c r="E1855" s="86"/>
      <c r="F1855" s="86"/>
      <c r="G1855" s="78">
        <f>SUM(G1854:G1853)</f>
        <v/>
      </c>
      <c r="H1855" s="78"/>
      <c r="I1855" s="78"/>
      <c r="J1855" s="78"/>
      <c r="K1855" s="78"/>
    </row>
    <row r="1857" spans="4:12">
      <c r="D1857" s="91" t="s">
        <v>932</v>
      </c>
      <c r="E1857" s="91"/>
      <c r="F1857" s="91"/>
      <c r="G1857" s="91"/>
      <c r="H1857" s="91"/>
      <c r="I1857" s="91"/>
      <c r="J1857" s="91"/>
      <c r="K1857" s="91"/>
      <c r="L1857" s="7" t="s">
        <v>703</v>
      </c>
    </row>
    <row r="1858" spans="4:12">
      <c r="D1858" s="86" t="s">
        <v>927</v>
      </c>
      <c r="E1858" s="86"/>
      <c r="F1858" s="86"/>
      <c r="G1858" s="78">
        <f>G1853+G1844</f>
        <v/>
      </c>
      <c r="H1858" s="78"/>
      <c r="I1858" s="78"/>
      <c r="J1858" s="78"/>
      <c r="K1858" s="78"/>
    </row>
    <row r="1859" spans="4:12">
      <c r="D1859" s="86" t="s">
        <v>928</v>
      </c>
      <c r="E1859" s="86"/>
      <c r="F1859" s="86"/>
      <c r="G1859" s="78">
        <f>G1854+G1845</f>
        <v/>
      </c>
      <c r="H1859" s="78"/>
      <c r="I1859" s="78"/>
      <c r="J1859" s="78"/>
      <c r="K1859" s="78"/>
    </row>
    <row r="1860" spans="4:12">
      <c r="D1860" s="86" t="s">
        <v>929</v>
      </c>
      <c r="E1860" s="86"/>
      <c r="F1860" s="86"/>
      <c r="G1860" s="78">
        <f>SUM(G1859:G1858)</f>
        <v/>
      </c>
      <c r="H1860" s="78"/>
      <c r="I1860" s="78"/>
      <c r="J1860" s="78"/>
      <c r="K1860" s="78"/>
    </row>
    <row r="1862" spans="4:12" ht="56.7" customHeight="1">
      <c r="G1862" s="92" t="s">
        <v>933</v>
      </c>
      <c r="H1862" s="92"/>
      <c r="I1862" s="92"/>
      <c r="J1862" s="92"/>
      <c r="K1862" s="92"/>
    </row>
    <row r="1864" spans="4:12">
      <c r="D1864" s="93" t="s">
        <v>934</v>
      </c>
      <c r="E1864" s="93"/>
      <c r="G1864" s="93" t="s">
        <v>935</v>
      </c>
      <c r="H1864" s="93"/>
      <c r="I1864" s="93"/>
      <c r="J1864" s="93"/>
      <c r="K1864" s="93"/>
    </row>
    <row r="1865" spans="4:12" ht="85.05" customHeight="1">
      <c r="D1865" s="93"/>
      <c r="E1865" s="93"/>
      <c r="G1865" s="93"/>
      <c r="H1865" s="93"/>
      <c r="I1865" s="93"/>
      <c r="J1865" s="93"/>
      <c r="K1865" s="93"/>
    </row>
    <row r="1866" spans="4:12">
      <c r="D1866" s="94" t="s">
        <v>936</v>
      </c>
      <c r="E1866" s="94"/>
      <c r="F1866" s="94"/>
      <c r="G1866" s="94"/>
      <c r="H1866" s="94"/>
      <c r="I1866" s="94"/>
      <c r="J1866" s="94"/>
      <c r="K1866" s="94"/>
    </row>
  </sheetData>
  <sheetProtection password="E95E" sheet="1" objects="1" selectLockedCells="1"/>
  <mergeCells count="897">
    <mergeCell ref="D3:F3"/>
    <mergeCell ref="D4:F4"/>
    <mergeCell ref="D7:F7"/>
    <mergeCell ref="D8:F8"/>
    <mergeCell ref="D12:F12"/>
    <mergeCell ref="D14:F14"/>
    <mergeCell ref="D17:F17"/>
    <mergeCell ref="G18:K18"/>
    <mergeCell ref="D18:F18"/>
    <mergeCell ref="G19:K19"/>
    <mergeCell ref="D19:F19"/>
    <mergeCell ref="G20:K20"/>
    <mergeCell ref="D20:F20"/>
    <mergeCell ref="G21:K21"/>
    <mergeCell ref="D21:F21"/>
    <mergeCell ref="G22:K22"/>
    <mergeCell ref="D22:F22"/>
    <mergeCell ref="D23:F23"/>
    <mergeCell ref="D30:F30"/>
    <mergeCell ref="D32:F32"/>
    <mergeCell ref="D34:F34"/>
    <mergeCell ref="G35:K35"/>
    <mergeCell ref="D35:F35"/>
    <mergeCell ref="G36:K36"/>
    <mergeCell ref="D36:F36"/>
    <mergeCell ref="G37:K37"/>
    <mergeCell ref="D37:F37"/>
    <mergeCell ref="G38:K38"/>
    <mergeCell ref="D38:F38"/>
    <mergeCell ref="G39:K39"/>
    <mergeCell ref="D39:F39"/>
    <mergeCell ref="D40:F40"/>
    <mergeCell ref="D42:F42"/>
    <mergeCell ref="D44:F44"/>
    <mergeCell ref="G45:K45"/>
    <mergeCell ref="D45:F45"/>
    <mergeCell ref="G46:K46"/>
    <mergeCell ref="D46:F46"/>
    <mergeCell ref="G47:K47"/>
    <mergeCell ref="D47:F47"/>
    <mergeCell ref="G48:K48"/>
    <mergeCell ref="D48:F48"/>
    <mergeCell ref="G49:K49"/>
    <mergeCell ref="D49:F49"/>
    <mergeCell ref="D50:F50"/>
    <mergeCell ref="D55:F55"/>
    <mergeCell ref="D57:F57"/>
    <mergeCell ref="D59:F59"/>
    <mergeCell ref="D62:F62"/>
    <mergeCell ref="D85:F85"/>
    <mergeCell ref="D87:F87"/>
    <mergeCell ref="D89:F89"/>
    <mergeCell ref="D92:F92"/>
    <mergeCell ref="D96:F96"/>
    <mergeCell ref="D101:F101"/>
    <mergeCell ref="D104:F104"/>
    <mergeCell ref="D107:F107"/>
    <mergeCell ref="D109:F109"/>
    <mergeCell ref="D117:F117"/>
    <mergeCell ref="D120:F120"/>
    <mergeCell ref="D128:F128"/>
    <mergeCell ref="D131:F131"/>
    <mergeCell ref="D139:F139"/>
    <mergeCell ref="D142:F142"/>
    <mergeCell ref="D150:F150"/>
    <mergeCell ref="D153:F153"/>
    <mergeCell ref="G154:K154"/>
    <mergeCell ref="D154:F154"/>
    <mergeCell ref="G155:K155"/>
    <mergeCell ref="D155:F155"/>
    <mergeCell ref="G156:K156"/>
    <mergeCell ref="D156:F156"/>
    <mergeCell ref="G157:K157"/>
    <mergeCell ref="D157:F157"/>
    <mergeCell ref="G158:K158"/>
    <mergeCell ref="D158:F158"/>
    <mergeCell ref="D159:F159"/>
    <mergeCell ref="D172:F172"/>
    <mergeCell ref="D181:F181"/>
    <mergeCell ref="D184:F184"/>
    <mergeCell ref="D194:F194"/>
    <mergeCell ref="D196:F196"/>
    <mergeCell ref="D198:F198"/>
    <mergeCell ref="D200:F200"/>
    <mergeCell ref="D202:F202"/>
    <mergeCell ref="D206:F206"/>
    <mergeCell ref="D216:F216"/>
    <mergeCell ref="D220:F220"/>
    <mergeCell ref="D225:F225"/>
    <mergeCell ref="D228:F228"/>
    <mergeCell ref="D237:F237"/>
    <mergeCell ref="D240:F240"/>
    <mergeCell ref="G241:K241"/>
    <mergeCell ref="D241:F241"/>
    <mergeCell ref="G242:K242"/>
    <mergeCell ref="D242:F242"/>
    <mergeCell ref="G243:K243"/>
    <mergeCell ref="D243:F243"/>
    <mergeCell ref="G244:K244"/>
    <mergeCell ref="D244:F244"/>
    <mergeCell ref="G245:K245"/>
    <mergeCell ref="D245:F245"/>
    <mergeCell ref="D246:F246"/>
    <mergeCell ref="D250:F250"/>
    <mergeCell ref="D253:F253"/>
    <mergeCell ref="D259:F259"/>
    <mergeCell ref="D262:F262"/>
    <mergeCell ref="D265:F265"/>
    <mergeCell ref="D268:F268"/>
    <mergeCell ref="D272:F272"/>
    <mergeCell ref="D275:F275"/>
    <mergeCell ref="D278:F278"/>
    <mergeCell ref="D281:F281"/>
    <mergeCell ref="D286:F286"/>
    <mergeCell ref="D289:F289"/>
    <mergeCell ref="D292:F292"/>
    <mergeCell ref="D295:F295"/>
    <mergeCell ref="D298:F298"/>
    <mergeCell ref="D301:F301"/>
    <mergeCell ref="D304:F304"/>
    <mergeCell ref="D307:F307"/>
    <mergeCell ref="D310:F310"/>
    <mergeCell ref="D313:F313"/>
    <mergeCell ref="D316:F316"/>
    <mergeCell ref="D319:F319"/>
    <mergeCell ref="D322:F322"/>
    <mergeCell ref="D327:F327"/>
    <mergeCell ref="D332:F332"/>
    <mergeCell ref="D337:F337"/>
    <mergeCell ref="D340:F340"/>
    <mergeCell ref="D343:F343"/>
    <mergeCell ref="G344:K344"/>
    <mergeCell ref="D344:F344"/>
    <mergeCell ref="G345:K345"/>
    <mergeCell ref="D345:F345"/>
    <mergeCell ref="G346:K346"/>
    <mergeCell ref="D346:F346"/>
    <mergeCell ref="G347:K347"/>
    <mergeCell ref="D347:F347"/>
    <mergeCell ref="G348:K348"/>
    <mergeCell ref="D348:F348"/>
    <mergeCell ref="D349:F349"/>
    <mergeCell ref="D359:F359"/>
    <mergeCell ref="D377:F377"/>
    <mergeCell ref="D379:F379"/>
    <mergeCell ref="D381:F381"/>
    <mergeCell ref="D383:F383"/>
    <mergeCell ref="D385:F385"/>
    <mergeCell ref="D387:F387"/>
    <mergeCell ref="D389:F389"/>
    <mergeCell ref="D391:F391"/>
    <mergeCell ref="D393:F393"/>
    <mergeCell ref="D395:F395"/>
    <mergeCell ref="D399:F399"/>
    <mergeCell ref="D402:F402"/>
    <mergeCell ref="D408:F408"/>
    <mergeCell ref="D410:F410"/>
    <mergeCell ref="D412:F412"/>
    <mergeCell ref="D414:F414"/>
    <mergeCell ref="D416:F416"/>
    <mergeCell ref="D420:F420"/>
    <mergeCell ref="D427:F427"/>
    <mergeCell ref="D429:F429"/>
    <mergeCell ref="D431:F431"/>
    <mergeCell ref="D434:F434"/>
    <mergeCell ref="D445:F445"/>
    <mergeCell ref="D449:F449"/>
    <mergeCell ref="D450:F450"/>
    <mergeCell ref="D453:F453"/>
    <mergeCell ref="D456:F456"/>
    <mergeCell ref="D457:F457"/>
    <mergeCell ref="D460:F460"/>
    <mergeCell ref="D463:F463"/>
    <mergeCell ref="D464:F464"/>
    <mergeCell ref="D467:F467"/>
    <mergeCell ref="D470:F470"/>
    <mergeCell ref="D471:F471"/>
    <mergeCell ref="D476:F476"/>
    <mergeCell ref="D481:F481"/>
    <mergeCell ref="D484:F484"/>
    <mergeCell ref="D489:F489"/>
    <mergeCell ref="D492:F492"/>
    <mergeCell ref="D495:F495"/>
    <mergeCell ref="D498:F498"/>
    <mergeCell ref="G499:K499"/>
    <mergeCell ref="D499:F499"/>
    <mergeCell ref="G500:K500"/>
    <mergeCell ref="D500:F500"/>
    <mergeCell ref="G501:K501"/>
    <mergeCell ref="D501:F501"/>
    <mergeCell ref="G502:K502"/>
    <mergeCell ref="D502:F502"/>
    <mergeCell ref="G503:K503"/>
    <mergeCell ref="D503:F503"/>
    <mergeCell ref="D504:F504"/>
    <mergeCell ref="D521:F521"/>
    <mergeCell ref="D522:F522"/>
    <mergeCell ref="D534:F534"/>
    <mergeCell ref="D535:F535"/>
    <mergeCell ref="D537:F537"/>
    <mergeCell ref="D540:F540"/>
    <mergeCell ref="D549:F549"/>
    <mergeCell ref="D550:F550"/>
    <mergeCell ref="D553:F553"/>
    <mergeCell ref="D558:F558"/>
    <mergeCell ref="D560:F560"/>
    <mergeCell ref="D563:F563"/>
    <mergeCell ref="D569:F569"/>
    <mergeCell ref="D570:F570"/>
    <mergeCell ref="D573:F573"/>
    <mergeCell ref="D578:F578"/>
    <mergeCell ref="D579:F579"/>
    <mergeCell ref="D582:F582"/>
    <mergeCell ref="D587:F587"/>
    <mergeCell ref="D588:F588"/>
    <mergeCell ref="D591:F591"/>
    <mergeCell ref="D597:F597"/>
    <mergeCell ref="D598:F598"/>
    <mergeCell ref="D601:F601"/>
    <mergeCell ref="D607:F607"/>
    <mergeCell ref="D608:F608"/>
    <mergeCell ref="D611:F611"/>
    <mergeCell ref="D614:F614"/>
    <mergeCell ref="D615:F615"/>
    <mergeCell ref="D618:F618"/>
    <mergeCell ref="D627:F627"/>
    <mergeCell ref="D628:F628"/>
    <mergeCell ref="D631:F631"/>
    <mergeCell ref="D638:F638"/>
    <mergeCell ref="D639:F639"/>
    <mergeCell ref="D642:F642"/>
    <mergeCell ref="D647:F647"/>
    <mergeCell ref="D648:F648"/>
    <mergeCell ref="D652:F652"/>
    <mergeCell ref="D655:F655"/>
    <mergeCell ref="D656:F656"/>
    <mergeCell ref="D659:F659"/>
    <mergeCell ref="D665:F665"/>
    <mergeCell ref="D666:F666"/>
    <mergeCell ref="D669:F669"/>
    <mergeCell ref="D674:F674"/>
    <mergeCell ref="D675:F675"/>
    <mergeCell ref="D678:F678"/>
    <mergeCell ref="D683:F683"/>
    <mergeCell ref="D684:F684"/>
    <mergeCell ref="D687:F687"/>
    <mergeCell ref="D690:F690"/>
    <mergeCell ref="D692:F692"/>
    <mergeCell ref="D695:F695"/>
    <mergeCell ref="D702:F702"/>
    <mergeCell ref="D703:F703"/>
    <mergeCell ref="D706:F706"/>
    <mergeCell ref="D710:F710"/>
    <mergeCell ref="D711:F711"/>
    <mergeCell ref="D714:F714"/>
    <mergeCell ref="D718:F718"/>
    <mergeCell ref="G719:K719"/>
    <mergeCell ref="D719:F719"/>
    <mergeCell ref="G720:K720"/>
    <mergeCell ref="D720:F720"/>
    <mergeCell ref="G721:K721"/>
    <mergeCell ref="D721:F721"/>
    <mergeCell ref="G722:K722"/>
    <mergeCell ref="D722:F722"/>
    <mergeCell ref="G723:K723"/>
    <mergeCell ref="D723:F723"/>
    <mergeCell ref="D724:F724"/>
    <mergeCell ref="D725:F725"/>
    <mergeCell ref="D727:F727"/>
    <mergeCell ref="D729:F729"/>
    <mergeCell ref="D732:F732"/>
    <mergeCell ref="D735:F735"/>
    <mergeCell ref="D739:F739"/>
    <mergeCell ref="D747:F747"/>
    <mergeCell ref="D749:F749"/>
    <mergeCell ref="D752:F752"/>
    <mergeCell ref="D757:F757"/>
    <mergeCell ref="D766:F766"/>
    <mergeCell ref="D769:F769"/>
    <mergeCell ref="D776:F776"/>
    <mergeCell ref="D785:F785"/>
    <mergeCell ref="D788:F788"/>
    <mergeCell ref="G789:K789"/>
    <mergeCell ref="D789:F789"/>
    <mergeCell ref="G790:K790"/>
    <mergeCell ref="D790:F790"/>
    <mergeCell ref="G791:K791"/>
    <mergeCell ref="D791:F791"/>
    <mergeCell ref="G792:K792"/>
    <mergeCell ref="D792:F792"/>
    <mergeCell ref="G793:K793"/>
    <mergeCell ref="D793:F793"/>
    <mergeCell ref="D794:F794"/>
    <mergeCell ref="D809:F809"/>
    <mergeCell ref="D815:F815"/>
    <mergeCell ref="D817:F817"/>
    <mergeCell ref="D821:F821"/>
    <mergeCell ref="D827:F827"/>
    <mergeCell ref="D831:F831"/>
    <mergeCell ref="D837:F837"/>
    <mergeCell ref="D840:F840"/>
    <mergeCell ref="D853:F853"/>
    <mergeCell ref="D855:F855"/>
    <mergeCell ref="G856:K856"/>
    <mergeCell ref="D856:F856"/>
    <mergeCell ref="G857:K857"/>
    <mergeCell ref="D857:F857"/>
    <mergeCell ref="G858:K858"/>
    <mergeCell ref="D858:F858"/>
    <mergeCell ref="G859:K859"/>
    <mergeCell ref="D859:F859"/>
    <mergeCell ref="G860:K860"/>
    <mergeCell ref="D860:F860"/>
    <mergeCell ref="D861:F861"/>
    <mergeCell ref="D866:F866"/>
    <mergeCell ref="D871:F871"/>
    <mergeCell ref="D873:F873"/>
    <mergeCell ref="D875:F875"/>
    <mergeCell ref="D878:F878"/>
    <mergeCell ref="D881:F881"/>
    <mergeCell ref="D885:F885"/>
    <mergeCell ref="D888:F888"/>
    <mergeCell ref="D891:F891"/>
    <mergeCell ref="D895:F895"/>
    <mergeCell ref="D898:F898"/>
    <mergeCell ref="D901:F901"/>
    <mergeCell ref="D905:F905"/>
    <mergeCell ref="D908:F908"/>
    <mergeCell ref="D912:F912"/>
    <mergeCell ref="D915:F915"/>
    <mergeCell ref="D919:F919"/>
    <mergeCell ref="D921:F921"/>
    <mergeCell ref="D923:F923"/>
    <mergeCell ref="D925:F925"/>
    <mergeCell ref="D928:F928"/>
    <mergeCell ref="G929:K929"/>
    <mergeCell ref="D929:F929"/>
    <mergeCell ref="G930:K930"/>
    <mergeCell ref="D930:F930"/>
    <mergeCell ref="G931:K931"/>
    <mergeCell ref="D931:F931"/>
    <mergeCell ref="G932:K932"/>
    <mergeCell ref="D932:F932"/>
    <mergeCell ref="G933:K933"/>
    <mergeCell ref="D933:F933"/>
    <mergeCell ref="D934:F934"/>
    <mergeCell ref="D936:F936"/>
    <mergeCell ref="D939:F939"/>
    <mergeCell ref="D943:F943"/>
    <mergeCell ref="D944:F944"/>
    <mergeCell ref="D948:F948"/>
    <mergeCell ref="D953:F953"/>
    <mergeCell ref="D955:F955"/>
    <mergeCell ref="D960:F960"/>
    <mergeCell ref="D962:F962"/>
    <mergeCell ref="D964:F964"/>
    <mergeCell ref="D968:F968"/>
    <mergeCell ref="D980:F980"/>
    <mergeCell ref="D988:F988"/>
    <mergeCell ref="D995:F995"/>
    <mergeCell ref="D998:F998"/>
    <mergeCell ref="D1000:F1000"/>
    <mergeCell ref="D1003:F1003"/>
    <mergeCell ref="D1006:F1006"/>
    <mergeCell ref="D1010:F1010"/>
    <mergeCell ref="D1019:F1019"/>
    <mergeCell ref="D1022:F1022"/>
    <mergeCell ref="D1031:F1031"/>
    <mergeCell ref="D1034:F1034"/>
    <mergeCell ref="D1039:F1039"/>
    <mergeCell ref="D1042:F1042"/>
    <mergeCell ref="D1047:F1047"/>
    <mergeCell ref="D1050:F1050"/>
    <mergeCell ref="D1052:F1052"/>
    <mergeCell ref="D1055:F1055"/>
    <mergeCell ref="D1059:F1059"/>
    <mergeCell ref="D1061:F1061"/>
    <mergeCell ref="D1064:F1064"/>
    <mergeCell ref="D1065:F1065"/>
    <mergeCell ref="D1067:F1067"/>
    <mergeCell ref="D1069:F1069"/>
    <mergeCell ref="D1072:F1072"/>
    <mergeCell ref="D1074:F1074"/>
    <mergeCell ref="D1077:F1077"/>
    <mergeCell ref="D1082:F1082"/>
    <mergeCell ref="D1084:F1084"/>
    <mergeCell ref="D1086:F1086"/>
    <mergeCell ref="D1088:F1088"/>
    <mergeCell ref="D1090:F1090"/>
    <mergeCell ref="D1092:F1092"/>
    <mergeCell ref="D1094:F1094"/>
    <mergeCell ref="D1096:F1096"/>
    <mergeCell ref="D1100:F1100"/>
    <mergeCell ref="D1106:F1106"/>
    <mergeCell ref="D1108:F1108"/>
    <mergeCell ref="D1112:F1112"/>
    <mergeCell ref="D1115:F1115"/>
    <mergeCell ref="D1117:F1117"/>
    <mergeCell ref="D1119:F1119"/>
    <mergeCell ref="D1123:F1123"/>
    <mergeCell ref="G1124:K1124"/>
    <mergeCell ref="D1124:F1124"/>
    <mergeCell ref="G1125:K1125"/>
    <mergeCell ref="D1125:F1125"/>
    <mergeCell ref="G1126:K1126"/>
    <mergeCell ref="D1126:F1126"/>
    <mergeCell ref="G1127:K1127"/>
    <mergeCell ref="D1127:F1127"/>
    <mergeCell ref="G1128:K1128"/>
    <mergeCell ref="D1128:F1128"/>
    <mergeCell ref="D1129:F1129"/>
    <mergeCell ref="D1132:F1132"/>
    <mergeCell ref="D1143:F1143"/>
    <mergeCell ref="D1146:F1146"/>
    <mergeCell ref="G1147:K1147"/>
    <mergeCell ref="D1147:F1147"/>
    <mergeCell ref="G1148:K1148"/>
    <mergeCell ref="D1148:F1148"/>
    <mergeCell ref="G1149:K1149"/>
    <mergeCell ref="D1149:F1149"/>
    <mergeCell ref="G1150:K1150"/>
    <mergeCell ref="D1150:F1150"/>
    <mergeCell ref="G1151:K1151"/>
    <mergeCell ref="D1151:F1151"/>
    <mergeCell ref="D1152:F1152"/>
    <mergeCell ref="D1154:F1154"/>
    <mergeCell ref="D1160:F1160"/>
    <mergeCell ref="D1164:F1164"/>
    <mergeCell ref="D1177:F1177"/>
    <mergeCell ref="D1180:F1180"/>
    <mergeCell ref="D1188:F1188"/>
    <mergeCell ref="D1191:F1191"/>
    <mergeCell ref="D1199:F1199"/>
    <mergeCell ref="D1202:F1202"/>
    <mergeCell ref="D1211:F1211"/>
    <mergeCell ref="D1214:F1214"/>
    <mergeCell ref="D1221:F1221"/>
    <mergeCell ref="D1224:F1224"/>
    <mergeCell ref="D1232:F1232"/>
    <mergeCell ref="D1235:F1235"/>
    <mergeCell ref="D1252:F1252"/>
    <mergeCell ref="D1256:F1256"/>
    <mergeCell ref="D1259:F1259"/>
    <mergeCell ref="D1261:F1261"/>
    <mergeCell ref="D1263:F1263"/>
    <mergeCell ref="D1266:F1266"/>
    <mergeCell ref="G1267:K1267"/>
    <mergeCell ref="D1267:F1267"/>
    <mergeCell ref="G1268:K1268"/>
    <mergeCell ref="D1268:F1268"/>
    <mergeCell ref="G1269:K1269"/>
    <mergeCell ref="D1269:F1269"/>
    <mergeCell ref="G1270:K1270"/>
    <mergeCell ref="D1270:F1270"/>
    <mergeCell ref="G1271:K1271"/>
    <mergeCell ref="D1271:F1271"/>
    <mergeCell ref="D1272:F1272"/>
    <mergeCell ref="D1275:F1275"/>
    <mergeCell ref="D1281:F1281"/>
    <mergeCell ref="D1282:F1282"/>
    <mergeCell ref="D1284:F1284"/>
    <mergeCell ref="D1287:F1287"/>
    <mergeCell ref="D1294:F1294"/>
    <mergeCell ref="D1295:F1295"/>
    <mergeCell ref="D1298:F1298"/>
    <mergeCell ref="D1300:F1300"/>
    <mergeCell ref="D1303:F1303"/>
    <mergeCell ref="G1304:K1304"/>
    <mergeCell ref="D1304:F1304"/>
    <mergeCell ref="G1305:K1305"/>
    <mergeCell ref="D1305:F1305"/>
    <mergeCell ref="G1306:K1306"/>
    <mergeCell ref="D1306:F1306"/>
    <mergeCell ref="G1307:K1307"/>
    <mergeCell ref="D1307:F1307"/>
    <mergeCell ref="G1308:K1308"/>
    <mergeCell ref="D1308:F1308"/>
    <mergeCell ref="D1309:F1309"/>
    <mergeCell ref="G1310:K1310"/>
    <mergeCell ref="D1310:F1310"/>
    <mergeCell ref="G1311:K1311"/>
    <mergeCell ref="D1311:F1311"/>
    <mergeCell ref="G1312:K1312"/>
    <mergeCell ref="D1312:F1312"/>
    <mergeCell ref="G1313:K1313"/>
    <mergeCell ref="D1313:F1313"/>
    <mergeCell ref="G1314:K1314"/>
    <mergeCell ref="D1314:F1314"/>
    <mergeCell ref="D1315:F1315"/>
    <mergeCell ref="D1316:F1316"/>
    <mergeCell ref="D1318:F1318"/>
    <mergeCell ref="D1320:F1320"/>
    <mergeCell ref="G1321:K1321"/>
    <mergeCell ref="D1321:F1321"/>
    <mergeCell ref="G1322:K1322"/>
    <mergeCell ref="D1322:F1322"/>
    <mergeCell ref="G1323:K1323"/>
    <mergeCell ref="D1323:F1323"/>
    <mergeCell ref="G1324:K1324"/>
    <mergeCell ref="D1324:F1324"/>
    <mergeCell ref="G1325:K1325"/>
    <mergeCell ref="D1325:F1325"/>
    <mergeCell ref="D1326:F1326"/>
    <mergeCell ref="D1332:F1332"/>
    <mergeCell ref="D1334:F1334"/>
    <mergeCell ref="G1335:K1335"/>
    <mergeCell ref="D1335:F1335"/>
    <mergeCell ref="G1336:K1336"/>
    <mergeCell ref="D1336:F1336"/>
    <mergeCell ref="G1337:K1337"/>
    <mergeCell ref="D1337:F1337"/>
    <mergeCell ref="G1338:K1338"/>
    <mergeCell ref="D1338:F1338"/>
    <mergeCell ref="G1339:K1339"/>
    <mergeCell ref="D1339:F1339"/>
    <mergeCell ref="D1340:F1340"/>
    <mergeCell ref="D1343:F1343"/>
    <mergeCell ref="D1345:F1345"/>
    <mergeCell ref="G1346:K1346"/>
    <mergeCell ref="D1346:F1346"/>
    <mergeCell ref="G1347:K1347"/>
    <mergeCell ref="D1347:F1347"/>
    <mergeCell ref="G1348:K1348"/>
    <mergeCell ref="D1348:F1348"/>
    <mergeCell ref="G1349:K1349"/>
    <mergeCell ref="D1349:F1349"/>
    <mergeCell ref="G1350:K1350"/>
    <mergeCell ref="D1350:F1350"/>
    <mergeCell ref="D1351:F1351"/>
    <mergeCell ref="D1364:F1364"/>
    <mergeCell ref="D1373:F1373"/>
    <mergeCell ref="D1376:F1376"/>
    <mergeCell ref="D1381:F1381"/>
    <mergeCell ref="D1384:F1384"/>
    <mergeCell ref="G1385:K1385"/>
    <mergeCell ref="D1385:F1385"/>
    <mergeCell ref="G1386:K1386"/>
    <mergeCell ref="D1386:F1386"/>
    <mergeCell ref="G1387:K1387"/>
    <mergeCell ref="D1387:F1387"/>
    <mergeCell ref="G1388:K1388"/>
    <mergeCell ref="D1388:F1388"/>
    <mergeCell ref="G1389:K1389"/>
    <mergeCell ref="D1389:F1389"/>
    <mergeCell ref="D1390:F1390"/>
    <mergeCell ref="D1400:F1400"/>
    <mergeCell ref="D1418:F1418"/>
    <mergeCell ref="D1420:F1420"/>
    <mergeCell ref="D1422:F1422"/>
    <mergeCell ref="D1424:F1424"/>
    <mergeCell ref="D1426:F1426"/>
    <mergeCell ref="D1428:F1428"/>
    <mergeCell ref="D1432:F1432"/>
    <mergeCell ref="D1435:F1435"/>
    <mergeCell ref="D1441:F1441"/>
    <mergeCell ref="D1443:F1443"/>
    <mergeCell ref="D1447:F1447"/>
    <mergeCell ref="D1458:F1458"/>
    <mergeCell ref="D1462:F1462"/>
    <mergeCell ref="D1463:F1463"/>
    <mergeCell ref="D1468:F1468"/>
    <mergeCell ref="G1469:K1469"/>
    <mergeCell ref="D1469:F1469"/>
    <mergeCell ref="G1470:K1470"/>
    <mergeCell ref="D1470:F1470"/>
    <mergeCell ref="G1471:K1471"/>
    <mergeCell ref="D1471:F1471"/>
    <mergeCell ref="G1472:K1472"/>
    <mergeCell ref="D1472:F1472"/>
    <mergeCell ref="G1473:K1473"/>
    <mergeCell ref="D1473:F1473"/>
    <mergeCell ref="D1474:F1474"/>
    <mergeCell ref="D1491:F1491"/>
    <mergeCell ref="D1492:F1492"/>
    <mergeCell ref="D1504:F1504"/>
    <mergeCell ref="D1505:F1505"/>
    <mergeCell ref="D1508:F1508"/>
    <mergeCell ref="D1517:F1517"/>
    <mergeCell ref="D1518:F1518"/>
    <mergeCell ref="D1521:F1521"/>
    <mergeCell ref="D1526:F1526"/>
    <mergeCell ref="D1527:F1527"/>
    <mergeCell ref="D1530:F1530"/>
    <mergeCell ref="D1536:F1536"/>
    <mergeCell ref="D1537:F1537"/>
    <mergeCell ref="D1540:F1540"/>
    <mergeCell ref="D1546:F1546"/>
    <mergeCell ref="D1547:F1547"/>
    <mergeCell ref="D1550:F1550"/>
    <mergeCell ref="D1553:F1553"/>
    <mergeCell ref="D1554:F1554"/>
    <mergeCell ref="D1557:F1557"/>
    <mergeCell ref="D1566:F1566"/>
    <mergeCell ref="D1567:F1567"/>
    <mergeCell ref="D1570:F1570"/>
    <mergeCell ref="D1577:F1577"/>
    <mergeCell ref="D1578:F1578"/>
    <mergeCell ref="D1582:F1582"/>
    <mergeCell ref="G1583:K1583"/>
    <mergeCell ref="D1583:F1583"/>
    <mergeCell ref="G1584:K1584"/>
    <mergeCell ref="D1584:F1584"/>
    <mergeCell ref="G1585:K1585"/>
    <mergeCell ref="D1585:F1585"/>
    <mergeCell ref="G1586:K1586"/>
    <mergeCell ref="D1586:F1586"/>
    <mergeCell ref="G1587:K1587"/>
    <mergeCell ref="D1587:F1587"/>
    <mergeCell ref="D1588:F1588"/>
    <mergeCell ref="D1603:F1603"/>
    <mergeCell ref="D1609:F1609"/>
    <mergeCell ref="D1611:F1611"/>
    <mergeCell ref="D1615:F1615"/>
    <mergeCell ref="D1621:F1621"/>
    <mergeCell ref="D1625:F1625"/>
    <mergeCell ref="D1631:F1631"/>
    <mergeCell ref="D1635:F1635"/>
    <mergeCell ref="G1636:K1636"/>
    <mergeCell ref="D1636:F1636"/>
    <mergeCell ref="G1637:K1637"/>
    <mergeCell ref="D1637:F1637"/>
    <mergeCell ref="G1638:K1638"/>
    <mergeCell ref="D1638:F1638"/>
    <mergeCell ref="G1639:K1639"/>
    <mergeCell ref="D1639:F1639"/>
    <mergeCell ref="G1640:K1640"/>
    <mergeCell ref="D1640:F1640"/>
    <mergeCell ref="D1641:F1641"/>
    <mergeCell ref="D1643:F1643"/>
    <mergeCell ref="D1645:F1645"/>
    <mergeCell ref="G1646:K1646"/>
    <mergeCell ref="D1646:F1646"/>
    <mergeCell ref="G1647:K1647"/>
    <mergeCell ref="D1647:F1647"/>
    <mergeCell ref="G1648:K1648"/>
    <mergeCell ref="D1648:F1648"/>
    <mergeCell ref="G1649:K1649"/>
    <mergeCell ref="D1649:F1649"/>
    <mergeCell ref="G1650:K1650"/>
    <mergeCell ref="D1650:F1650"/>
    <mergeCell ref="D1651:F1651"/>
    <mergeCell ref="D1653:F1653"/>
    <mergeCell ref="D1655:F1655"/>
    <mergeCell ref="G1656:K1656"/>
    <mergeCell ref="D1656:F1656"/>
    <mergeCell ref="G1657:K1657"/>
    <mergeCell ref="D1657:F1657"/>
    <mergeCell ref="G1658:K1658"/>
    <mergeCell ref="D1658:F1658"/>
    <mergeCell ref="G1659:K1659"/>
    <mergeCell ref="D1659:F1659"/>
    <mergeCell ref="G1660:K1660"/>
    <mergeCell ref="D1660:F1660"/>
    <mergeCell ref="D1661:F1661"/>
    <mergeCell ref="D1664:F1664"/>
    <mergeCell ref="D1671:F1671"/>
    <mergeCell ref="D1672:F1672"/>
    <mergeCell ref="D1675:F1675"/>
    <mergeCell ref="D1677:F1677"/>
    <mergeCell ref="D1680:F1680"/>
    <mergeCell ref="G1681:K1681"/>
    <mergeCell ref="D1681:F1681"/>
    <mergeCell ref="G1682:K1682"/>
    <mergeCell ref="D1682:F1682"/>
    <mergeCell ref="G1683:K1683"/>
    <mergeCell ref="D1683:F1683"/>
    <mergeCell ref="G1684:K1684"/>
    <mergeCell ref="D1684:F1684"/>
    <mergeCell ref="G1685:K1685"/>
    <mergeCell ref="D1685:F1685"/>
    <mergeCell ref="D1686:F1686"/>
    <mergeCell ref="G1687:K1687"/>
    <mergeCell ref="D1687:F1687"/>
    <mergeCell ref="G1688:K1688"/>
    <mergeCell ref="D1688:F1688"/>
    <mergeCell ref="G1689:K1689"/>
    <mergeCell ref="D1689:F1689"/>
    <mergeCell ref="G1690:K1690"/>
    <mergeCell ref="D1690:F1690"/>
    <mergeCell ref="G1691:K1691"/>
    <mergeCell ref="D1691:F1691"/>
    <mergeCell ref="D1692:F1692"/>
    <mergeCell ref="D1694:F1694"/>
    <mergeCell ref="D1700:F1700"/>
    <mergeCell ref="D1702:F1702"/>
    <mergeCell ref="G1703:K1703"/>
    <mergeCell ref="D1703:F1703"/>
    <mergeCell ref="G1704:K1704"/>
    <mergeCell ref="D1704:F1704"/>
    <mergeCell ref="G1705:K1705"/>
    <mergeCell ref="D1705:F1705"/>
    <mergeCell ref="G1706:K1706"/>
    <mergeCell ref="D1706:F1706"/>
    <mergeCell ref="G1707:K1707"/>
    <mergeCell ref="D1707:F1707"/>
    <mergeCell ref="D1708:F1708"/>
    <mergeCell ref="D1712:F1712"/>
    <mergeCell ref="D1714:F1714"/>
    <mergeCell ref="G1715:K1715"/>
    <mergeCell ref="D1715:F1715"/>
    <mergeCell ref="G1716:K1716"/>
    <mergeCell ref="D1716:F1716"/>
    <mergeCell ref="G1717:K1717"/>
    <mergeCell ref="D1717:F1717"/>
    <mergeCell ref="G1718:K1718"/>
    <mergeCell ref="D1718:F1718"/>
    <mergeCell ref="G1719:K1719"/>
    <mergeCell ref="D1719:F1719"/>
    <mergeCell ref="D1720:F1720"/>
    <mergeCell ref="D1725:F1725"/>
    <mergeCell ref="D1727:F1727"/>
    <mergeCell ref="G1728:K1728"/>
    <mergeCell ref="D1728:F1728"/>
    <mergeCell ref="G1729:K1729"/>
    <mergeCell ref="D1729:F1729"/>
    <mergeCell ref="G1730:K1730"/>
    <mergeCell ref="D1730:F1730"/>
    <mergeCell ref="G1731:K1731"/>
    <mergeCell ref="D1731:F1731"/>
    <mergeCell ref="G1732:K1732"/>
    <mergeCell ref="D1732:F1732"/>
    <mergeCell ref="D1733:F1733"/>
    <mergeCell ref="D1739:F1739"/>
    <mergeCell ref="D1742:F1742"/>
    <mergeCell ref="G1743:K1743"/>
    <mergeCell ref="D1743:F1743"/>
    <mergeCell ref="G1744:K1744"/>
    <mergeCell ref="D1744:F1744"/>
    <mergeCell ref="G1745:K1745"/>
    <mergeCell ref="D1745:F1745"/>
    <mergeCell ref="G1746:K1746"/>
    <mergeCell ref="D1746:F1746"/>
    <mergeCell ref="G1747:K1747"/>
    <mergeCell ref="D1747:F1747"/>
    <mergeCell ref="D1748:F1748"/>
    <mergeCell ref="D1760:F1760"/>
    <mergeCell ref="D1762:F1762"/>
    <mergeCell ref="G1763:K1763"/>
    <mergeCell ref="D1763:F1763"/>
    <mergeCell ref="G1764:K1764"/>
    <mergeCell ref="D1764:F1764"/>
    <mergeCell ref="G1765:K1765"/>
    <mergeCell ref="D1765:F1765"/>
    <mergeCell ref="G1766:K1766"/>
    <mergeCell ref="D1766:F1766"/>
    <mergeCell ref="G1767:K1767"/>
    <mergeCell ref="D1767:F1767"/>
    <mergeCell ref="D1768:F1768"/>
    <mergeCell ref="D1771:F1771"/>
    <mergeCell ref="D1775:F1775"/>
    <mergeCell ref="G1776:K1776"/>
    <mergeCell ref="D1776:F1776"/>
    <mergeCell ref="G1777:K1777"/>
    <mergeCell ref="D1777:F1777"/>
    <mergeCell ref="G1778:K1778"/>
    <mergeCell ref="D1778:F1778"/>
    <mergeCell ref="G1779:K1779"/>
    <mergeCell ref="D1779:F1779"/>
    <mergeCell ref="G1780:K1780"/>
    <mergeCell ref="D1780:F1780"/>
    <mergeCell ref="D1781:F1781"/>
    <mergeCell ref="G1782:K1782"/>
    <mergeCell ref="D1782:F1782"/>
    <mergeCell ref="G1783:K1783"/>
    <mergeCell ref="D1783:F1783"/>
    <mergeCell ref="G1784:K1784"/>
    <mergeCell ref="D1784:F1784"/>
    <mergeCell ref="G1785:K1785"/>
    <mergeCell ref="D1785:F1785"/>
    <mergeCell ref="G1786:K1786"/>
    <mergeCell ref="D1786:F1786"/>
    <mergeCell ref="D1787:K1787"/>
    <mergeCell ref="D1789:K1789"/>
    <mergeCell ref="G1790:K1790"/>
    <mergeCell ref="D1790:F1790"/>
    <mergeCell ref="G1791:K1791"/>
    <mergeCell ref="D1791:F1791"/>
    <mergeCell ref="G1792:K1792"/>
    <mergeCell ref="D1792:F1792"/>
    <mergeCell ref="G1793:K1793"/>
    <mergeCell ref="D1793:F1793"/>
    <mergeCell ref="G1794:K1794"/>
    <mergeCell ref="D1794:F1794"/>
    <mergeCell ref="G1795:K1795"/>
    <mergeCell ref="D1795:F1795"/>
    <mergeCell ref="G1796:K1796"/>
    <mergeCell ref="D1796:F1796"/>
    <mergeCell ref="G1797:K1797"/>
    <mergeCell ref="D1797:F1797"/>
    <mergeCell ref="G1798:K1798"/>
    <mergeCell ref="D1798:F1798"/>
    <mergeCell ref="G1799:K1799"/>
    <mergeCell ref="D1799:F1799"/>
    <mergeCell ref="G1800:K1800"/>
    <mergeCell ref="D1800:F1800"/>
    <mergeCell ref="G1801:K1801"/>
    <mergeCell ref="D1801:F1801"/>
    <mergeCell ref="G1802:K1802"/>
    <mergeCell ref="D1802:F1802"/>
    <mergeCell ref="G1803:K1803"/>
    <mergeCell ref="D1803:F1803"/>
    <mergeCell ref="G1804:K1804"/>
    <mergeCell ref="D1804:F1804"/>
    <mergeCell ref="G1805:K1805"/>
    <mergeCell ref="D1805:F1805"/>
    <mergeCell ref="G1806:K1806"/>
    <mergeCell ref="D1806:F1806"/>
    <mergeCell ref="G1807:K1807"/>
    <mergeCell ref="D1807:F1807"/>
    <mergeCell ref="G1808:K1808"/>
    <mergeCell ref="D1808:F1808"/>
    <mergeCell ref="G1809:K1809"/>
    <mergeCell ref="D1809:F1809"/>
    <mergeCell ref="G1810:K1810"/>
    <mergeCell ref="D1810:F1810"/>
    <mergeCell ref="G1811:K1811"/>
    <mergeCell ref="D1811:F1811"/>
    <mergeCell ref="G1812:K1812"/>
    <mergeCell ref="D1812:F1812"/>
    <mergeCell ref="G1813:K1813"/>
    <mergeCell ref="D1813:F1813"/>
    <mergeCell ref="G1814:K1814"/>
    <mergeCell ref="D1814:F1814"/>
    <mergeCell ref="G1815:K1815"/>
    <mergeCell ref="D1815:F1815"/>
    <mergeCell ref="G1816:K1816"/>
    <mergeCell ref="D1816:F1816"/>
    <mergeCell ref="G1817:K1817"/>
    <mergeCell ref="D1817:F1817"/>
    <mergeCell ref="G1818:K1818"/>
    <mergeCell ref="D1818:F1818"/>
    <mergeCell ref="G1819:K1819"/>
    <mergeCell ref="D1819:F1819"/>
    <mergeCell ref="G1820:K1820"/>
    <mergeCell ref="D1820:F1820"/>
    <mergeCell ref="G1821:K1821"/>
    <mergeCell ref="D1821:F1821"/>
    <mergeCell ref="G1822:K1822"/>
    <mergeCell ref="D1822:F1822"/>
    <mergeCell ref="G1823:K1823"/>
    <mergeCell ref="D1823:F1823"/>
    <mergeCell ref="D1824:F1824"/>
    <mergeCell ref="D1825:K1825"/>
    <mergeCell ref="D1826:F1826"/>
    <mergeCell ref="G1826:K1826"/>
    <mergeCell ref="D1827:F1827"/>
    <mergeCell ref="G1827:K1827"/>
    <mergeCell ref="D1828:F1828"/>
    <mergeCell ref="G1828:K1828"/>
    <mergeCell ref="D1829:K1829"/>
    <mergeCell ref="D1830:K1830"/>
    <mergeCell ref="D1831:K1831"/>
    <mergeCell ref="D1832:K1832"/>
    <mergeCell ref="D1834:K1834"/>
    <mergeCell ref="D1835:F1835"/>
    <mergeCell ref="D1836:F1836"/>
    <mergeCell ref="G1836:K1836"/>
    <mergeCell ref="G1837:K1837"/>
    <mergeCell ref="D1838:F1838"/>
    <mergeCell ref="D1839:F1839"/>
    <mergeCell ref="G1839:K1839"/>
    <mergeCell ref="D1840:F1840"/>
    <mergeCell ref="G1840:K1840"/>
    <mergeCell ref="D1841:F1841"/>
    <mergeCell ref="G1841:K1841"/>
    <mergeCell ref="D1843:K1843"/>
    <mergeCell ref="D1844:F1844"/>
    <mergeCell ref="G1844:K1844"/>
    <mergeCell ref="D1845:F1845"/>
    <mergeCell ref="G1845:K1845"/>
    <mergeCell ref="D1846:F1846"/>
    <mergeCell ref="G1846:K1846"/>
    <mergeCell ref="D1847:K1847"/>
    <mergeCell ref="D1848:F1848"/>
    <mergeCell ref="G1848:K1848"/>
    <mergeCell ref="D1849:F1849"/>
    <mergeCell ref="G1849:K1849"/>
    <mergeCell ref="D1850:F1850"/>
    <mergeCell ref="G1850:K1850"/>
    <mergeCell ref="D1852:K1852"/>
    <mergeCell ref="D1853:F1853"/>
    <mergeCell ref="G1853:K1853"/>
    <mergeCell ref="D1854:F1854"/>
    <mergeCell ref="G1854:K1854"/>
    <mergeCell ref="D1855:F1855"/>
    <mergeCell ref="G1855:K1855"/>
    <mergeCell ref="D1857:K1857"/>
    <mergeCell ref="D1858:F1858"/>
    <mergeCell ref="G1858:K1858"/>
    <mergeCell ref="D1859:F1859"/>
    <mergeCell ref="G1859:K1859"/>
    <mergeCell ref="D1860:F1860"/>
    <mergeCell ref="G1860:K1860"/>
    <mergeCell ref="G1862:K1862"/>
    <mergeCell ref="D1864:E1865"/>
    <mergeCell ref="G1864:K1865"/>
    <mergeCell ref="D1866:K1866"/>
  </mergeCells>
  <pageMargins left="0.5511811023622" right="0.5511811023622" top="0.5511811023622" bottom="0.5511811023622" header="0.23622047244094" footer="0.23622047244094"/>
  <pageSetup paperSize="9" fitToHeight="0" orientation="portrait"/>
  <headerFooter>
    <oddHeader>&amp;LNM 24.1225 - Extension DANY - LIMOGES
15, Rue du Dr Raymond Marchand - 87000 LIMOGES&amp;RDPGF - Lot n°17 ELECTRICITE 
PRO-DCE - Edition du 19/01/2026</oddHeader>
    <oddFooter>&amp;RPage &amp;P/&amp;N</oddFooter>
  </headerFooter>
  <legacyDrawing r:id="rId1"/>
</worksheet>
</file>

<file path=xl/worksheets/sheet3.xml><?xml version="1.0" encoding="utf-8"?>
<worksheet xmlns="http://schemas.openxmlformats.org/spreadsheetml/2006/main" xmlns:r="http://schemas.openxmlformats.org/officeDocument/2006/relationships">
  <sheetPr>
    <outlinePr summaryBelow="0" summaryRight="0"/>
  </sheetPr>
  <dimension ref="A1:AA98"/>
  <sheetViews>
    <sheetView showGridLines="0" workbookViewId="0"/>
  </sheetViews>
  <sheetFormatPr defaultRowHeight="12.75" customHeight="1"/>
  <cols>
    <col min="1" max="1" width="11.42578125" customWidth="1"/>
    <col min="2" max="2" width="35" customWidth="1"/>
    <col min="3" max="10" width="11.42578125" customWidth="1"/>
  </cols>
  <sheetData>
    <row r="1" spans="1:27" ht="12.75" customHeight="1">
      <c r="B1" s="65" t="s">
        <v>937</v>
      </c>
      <c r="AA1" s="7">
        <f>IF('DPGF'!G1828&lt;&gt;"",'DPGF'!G1828,"0")</f>
        <v/>
      </c>
    </row>
    <row r="2" spans="1:27" ht="12.75" customHeight="1">
      <c r="AA2" s="7">
        <f>UPPER(MID(AA98,1,1))&amp;MID(AA98,2,168)</f>
        <v/>
      </c>
    </row>
    <row r="3" spans="1:27" ht="25.5" customHeight="1">
      <c r="A3" s="95" t="s">
        <v>938</v>
      </c>
      <c r="B3" s="92" t="s">
        <v>939</v>
      </c>
      <c r="C3" s="96" t="s">
        <v>964</v>
      </c>
      <c r="D3" s="96"/>
      <c r="E3" s="96"/>
      <c r="F3" s="96"/>
      <c r="G3" s="96"/>
      <c r="H3" s="96"/>
      <c r="I3" s="96"/>
      <c r="J3" s="96"/>
      <c r="AA3" s="7">
        <f>INT(AA1/1000000)</f>
        <v/>
      </c>
    </row>
    <row r="4" spans="1:27" ht="12.75" customHeight="1">
      <c r="AA4" s="7">
        <f>INT((AA1-AA3*1000000)/1000)</f>
        <v/>
      </c>
    </row>
    <row r="5" spans="1:27" ht="25.5" customHeight="1">
      <c r="A5" s="95" t="s">
        <v>940</v>
      </c>
      <c r="B5" s="92" t="s">
        <v>941</v>
      </c>
      <c r="C5" s="96" t="s">
        <v>965</v>
      </c>
      <c r="D5" s="96"/>
      <c r="E5" s="96"/>
      <c r="F5" s="96"/>
      <c r="G5" s="96"/>
      <c r="H5" s="96"/>
      <c r="I5" s="96"/>
      <c r="J5" s="96"/>
      <c r="AA5" s="7">
        <f>INT(AA1-AA3*1000000-AA4*1000)</f>
        <v/>
      </c>
    </row>
    <row r="6" spans="1:27" ht="12.75" customHeight="1">
      <c r="AA6" s="7">
        <f>ROUND(AA1-AA3*1000000-AA4*1000-AA5,2)*100</f>
        <v/>
      </c>
    </row>
    <row r="7" spans="1:27" ht="12.75" customHeight="1">
      <c r="A7" s="95" t="s">
        <v>950</v>
      </c>
      <c r="B7" s="92" t="s">
        <v>951</v>
      </c>
      <c r="C7" s="96" t="s">
        <v>966</v>
      </c>
      <c r="AA7" s="7">
        <f>AA3-AA12*100</f>
        <v/>
      </c>
    </row>
    <row r="8" spans="1:27" ht="12.75" customHeight="1">
      <c r="AA8" s="7">
        <f>0</f>
        <v/>
      </c>
    </row>
    <row r="9" spans="1:27" ht="12.75" customHeight="1">
      <c r="A9" s="95" t="s">
        <v>952</v>
      </c>
      <c r="B9" s="92" t="s">
        <v>953</v>
      </c>
      <c r="C9" s="96" t="s">
        <v>39</v>
      </c>
      <c r="AA9" s="7">
        <f>AA4-AA15*100</f>
        <v/>
      </c>
    </row>
    <row r="10" spans="1:27" ht="12.75" customHeight="1">
      <c r="AA10" s="7">
        <f>ROUND(AA5-AA18*100,0)</f>
        <v/>
      </c>
    </row>
    <row r="11" spans="1:27" ht="25.5" customHeight="1">
      <c r="A11" s="95" t="s">
        <v>942</v>
      </c>
      <c r="B11" s="92" t="s">
        <v>943</v>
      </c>
      <c r="C11" s="96" t="s">
        <v>40</v>
      </c>
      <c r="D11" s="96"/>
      <c r="E11" s="96"/>
      <c r="F11" s="96"/>
      <c r="G11" s="96"/>
      <c r="H11" s="96"/>
      <c r="I11" s="96"/>
      <c r="J11" s="96"/>
      <c r="AA11" s="7">
        <f>AA6</f>
        <v/>
      </c>
    </row>
    <row r="12" spans="1:27" ht="12.75" customHeight="1">
      <c r="AA12" s="7">
        <f>INT(AA3/100)</f>
        <v/>
      </c>
    </row>
    <row r="13" spans="1:27" ht="12.75" customHeight="1">
      <c r="A13" s="95" t="s">
        <v>954</v>
      </c>
      <c r="B13" s="92" t="s">
        <v>955</v>
      </c>
      <c r="C13" s="96" t="s">
        <v>967</v>
      </c>
      <c r="AA13" s="7">
        <f>INT((AA3-AA12*100)/10)</f>
        <v/>
      </c>
    </row>
    <row r="14" spans="1:27" ht="12.75" customHeight="1">
      <c r="AA14" s="7">
        <f>AA3-AA12*100-AA13*10</f>
        <v/>
      </c>
    </row>
    <row r="15" spans="1:27" ht="12.75" customHeight="1">
      <c r="A15" s="95" t="s">
        <v>956</v>
      </c>
      <c r="B15" s="92" t="s">
        <v>957</v>
      </c>
      <c r="C15" s="96" t="s">
        <v>968</v>
      </c>
      <c r="AA15" s="7">
        <f>INT(AA4/100)</f>
        <v/>
      </c>
    </row>
    <row r="16" spans="1:27" ht="12.75" customHeight="1">
      <c r="AA16" s="7">
        <f>INT((AA4-AA15*100)/10)</f>
        <v/>
      </c>
    </row>
    <row r="17" spans="1:27" ht="12.75" customHeight="1">
      <c r="A17" s="95" t="s">
        <v>958</v>
      </c>
      <c r="B17" s="92" t="s">
        <v>959</v>
      </c>
      <c r="C17" s="96" t="s">
        <v>969</v>
      </c>
      <c r="AA17" s="7">
        <f>AA4-AA15*100-AA16*10</f>
        <v/>
      </c>
    </row>
    <row r="18" spans="1:27" ht="12.75" customHeight="1">
      <c r="AA18" s="7">
        <f>INT(AA5/100)</f>
        <v/>
      </c>
    </row>
    <row r="19" spans="1:27" ht="12.75" customHeight="1">
      <c r="C19" s="97">
        <v>0.2</v>
      </c>
      <c r="E19" s="98" t="s">
        <v>960</v>
      </c>
      <c r="AA19" s="7">
        <f>INT((AA5-AA18*100)/10)</f>
        <v/>
      </c>
    </row>
    <row r="20" spans="1:27" ht="12.75" customHeight="1">
      <c r="C20" s="99">
        <v>0.055</v>
      </c>
      <c r="E20" s="98" t="s">
        <v>961</v>
      </c>
      <c r="AA20" s="7">
        <f>AA5-AA18*100-AA19*10</f>
        <v/>
      </c>
    </row>
    <row r="21" spans="1:27" ht="12.75" customHeight="1">
      <c r="C21" s="99">
        <v>0</v>
      </c>
      <c r="E21" s="98" t="s">
        <v>962</v>
      </c>
      <c r="AA21" s="7">
        <f>INT(AA6/10)</f>
        <v/>
      </c>
    </row>
    <row r="22" spans="1:27" ht="12.75" customHeight="1">
      <c r="C22" s="100">
        <v>0</v>
      </c>
      <c r="E22" s="98" t="s">
        <v>963</v>
      </c>
      <c r="AA22" s="7">
        <f>ROUND(AA6-AA21*10,0)</f>
        <v/>
      </c>
    </row>
    <row r="23" spans="1:27" ht="12.75" customHeight="1">
      <c r="AA23" s="7">
        <f>IF(AA12=0,"",IF(AA12=1,"",IF(AA12=2,"deux ",IF(AA12=3,"trois ",IF(AA12=4,"quatre ",IF(AA12=5,"cinq ",AA42))))))</f>
        <v/>
      </c>
    </row>
    <row r="24" spans="1:27" ht="12.75" customHeight="1">
      <c r="A24" s="95" t="s">
        <v>944</v>
      </c>
      <c r="B24" s="92" t="s">
        <v>945</v>
      </c>
      <c r="C24" s="96" t="s">
        <v>970</v>
      </c>
      <c r="D24" s="96"/>
      <c r="E24" s="96"/>
      <c r="F24" s="96"/>
      <c r="G24" s="96"/>
      <c r="H24" s="96"/>
      <c r="I24" s="96"/>
      <c r="J24" s="96"/>
      <c r="AA24" s="7">
        <f>IF(AA12=0,"",IF(AA12&lt;2,"cent ",AA43))</f>
        <v/>
      </c>
    </row>
    <row r="25" spans="1:27" ht="12.75" customHeight="1">
      <c r="AA25" s="7">
        <f>IF(AA13=1,AA44,IF(AA13=7,AA64,IF(AA13=9,AA80,AA89)))</f>
        <v/>
      </c>
    </row>
    <row r="26" spans="1:27" ht="12.75" customHeight="1">
      <c r="A26" s="95" t="s">
        <v>946</v>
      </c>
      <c r="B26" s="92" t="s">
        <v>947</v>
      </c>
      <c r="C26" s="96" t="s">
        <v>971</v>
      </c>
      <c r="D26" s="96"/>
      <c r="E26" s="96"/>
      <c r="F26" s="96"/>
      <c r="G26" s="96"/>
      <c r="H26" s="96"/>
      <c r="I26" s="96"/>
      <c r="J26" s="96"/>
      <c r="AA26" s="7">
        <f>IF(AA7=11,"",IF(AA7=12,"",IF(AA7=13,"",IF(AA7=14,"",IF(AA7=15,"",IF(AA7=16,"",AA45))))))</f>
        <v/>
      </c>
    </row>
    <row r="27" spans="1:27" ht="12.75" customHeight="1">
      <c r="AA27" s="7">
        <f>IF(AA3=0,"",IF(AA3&lt;2,"million ","millions "))</f>
        <v/>
      </c>
    </row>
    <row r="28" spans="1:27" ht="12.75" customHeight="1">
      <c r="A28" s="95" t="s">
        <v>948</v>
      </c>
      <c r="B28" s="92" t="s">
        <v>949</v>
      </c>
      <c r="C28" s="96"/>
      <c r="D28" s="96"/>
      <c r="E28" s="96"/>
      <c r="F28" s="96"/>
      <c r="G28" s="96"/>
      <c r="H28" s="96"/>
      <c r="I28" s="96"/>
      <c r="J28" s="96"/>
      <c r="AA28" s="7">
        <f>IF(AA8=1,"",IF(AA15=0,"",IF(AA15=1,"",IF(AA15=2,"deux ",IF(AA15=3,"trois ",IF(AA15=4,"quatre ",IF(AA15=5,"cinq ",AA46)))))))</f>
        <v/>
      </c>
    </row>
    <row r="29" spans="1:27" ht="12.75" customHeight="1">
      <c r="AA29" s="7">
        <f>IF(AA15=0,"",IF(AA15&lt;2,"cent ",AA47))</f>
        <v/>
      </c>
    </row>
    <row r="30" spans="1:27" ht="12.75" customHeight="1">
      <c r="AA30" s="7">
        <f>IF(AA16=1,AA48,IF(AA16=7,AA66,IF(AA16=9,AA81,AA90)))</f>
        <v/>
      </c>
    </row>
    <row r="31" spans="1:27" ht="12.75" customHeight="1">
      <c r="AA31" s="7">
        <f>IF(AA4=1,"",AA49)</f>
        <v/>
      </c>
    </row>
    <row r="32" spans="1:27" ht="12.75" customHeight="1">
      <c r="AA32" s="7">
        <f>IF(AA4&gt;0,"mille ","")</f>
        <v/>
      </c>
    </row>
    <row r="33" spans="27:27" ht="12.75" customHeight="1">
      <c r="AA33" s="7">
        <f>IF(INT(AA1)=0,"zéro ",IF(AA18=0,"",IF(AA18=1,"",IF(AA18=2,"deux ",IF(AA18=3,"trois ",IF(AA18=4,"quatre ",IF(AA18=5,"cinq ",AA50)))))))</f>
        <v/>
      </c>
    </row>
    <row r="34" spans="27:27" ht="12.75" customHeight="1">
      <c r="AA34" s="7">
        <f>IF(AA18=0,"",IF(AA18&lt;2,"cent ",AA51))</f>
        <v/>
      </c>
    </row>
    <row r="35" spans="27:27" ht="12.75" customHeight="1">
      <c r="AA35" s="7">
        <f>IF(AA19=1,AA52,IF(AA19=7,AA68,IF(AA19=9,AA83,AA91)))</f>
        <v/>
      </c>
    </row>
    <row r="36" spans="27:27" ht="12.75" customHeight="1">
      <c r="AA36" s="7">
        <f>IF(AA10=11,"",IF(AA10=12,"",IF(AA10=13,"",IF(AA10=14,"",IF(AA10=15,"",IF(AA10=16,"",AA53))))))</f>
        <v/>
      </c>
    </row>
    <row r="37" spans="27:27" ht="12.75" customHeight="1">
      <c r="AA37" s="7">
        <f>IF(INT(AA1&lt;2),"Euro ","Euros ")</f>
        <v/>
      </c>
    </row>
    <row r="38" spans="27:27" ht="12.75" customHeight="1">
      <c r="AA38" s="7">
        <f>IF(AA6&gt;0,"et ","")</f>
        <v/>
      </c>
    </row>
    <row r="39" spans="27:27" ht="12.75" customHeight="1">
      <c r="AA39" s="7">
        <f>IF(AA21=1,AA54,IF(AA21=7,AA70,IF(AA21=9,AA84,AA92)))</f>
        <v/>
      </c>
    </row>
    <row r="40" spans="27:27" ht="12.75" customHeight="1">
      <c r="AA40" s="7">
        <f>IF(AA11=11,"",IF(AA11=12,"",IF(AA11=13,"",IF(AA11=14,"",IF(AA11=15,"",IF(AA11=16,"",AA55))))))</f>
        <v/>
      </c>
    </row>
    <row r="41" spans="27:27" ht="12.75" customHeight="1">
      <c r="AA41" s="7">
        <f>IF(AA6=0,"",IF(AA6&lt;2,"centime","centimes"))</f>
        <v/>
      </c>
    </row>
    <row r="42" spans="27:27" ht="12.75" customHeight="1">
      <c r="AA42" s="7">
        <f>IF(AA3=0," ",IF(AA12=6,"six ",IF(AA12=7,"sept ",IF(AA12=8,"huit ",IF(AA12=9,"neuf ",)))))</f>
        <v/>
      </c>
    </row>
    <row r="43" spans="27:27" ht="12.75" customHeight="1">
      <c r="AA43" s="7">
        <f>IF(AA7&gt;0,"cent ", "cents ")</f>
        <v/>
      </c>
    </row>
    <row r="44" spans="27:27" ht="12.75" customHeight="1">
      <c r="AA44" s="7">
        <f>IF(AA7=10,"dix ",IF(AA7=11,"onze ",IF(AA7=12,"douze ",IF(AA7=13,"treize ",IF(AA7=14,"quatorze ",IF(AA7=15,"quinze ",AA56))))))</f>
        <v/>
      </c>
    </row>
    <row r="45" spans="27:27" ht="12.75" customHeight="1">
      <c r="AA45" s="7">
        <f>IF(AA7=17,"",IF(AA7=18,"",IF(AA7=19,"",AA57)))</f>
        <v/>
      </c>
    </row>
    <row r="46" spans="27:27" ht="12.75" customHeight="1">
      <c r="AA46" s="7">
        <f>IF(AA15=6,"six ",IF(AA15=7,"sept ",IF(AA15=8,"huit ",IF(AA15=9,"neuf ",))))</f>
        <v/>
      </c>
    </row>
    <row r="47" spans="27:27" ht="12.75" customHeight="1">
      <c r="AA47" s="7">
        <f>IF(AA9&gt;0,"cent ", "cents ")</f>
        <v/>
      </c>
    </row>
    <row r="48" spans="27:27" ht="12.75" customHeight="1">
      <c r="AA48" s="7">
        <f>IF(AA9=10,"dix ",IF(AA9=11,"onze ",IF(AA9=12,"douze ",IF(AA9=13,"treize ",IF(AA9=14,"quatorze ",IF(AA9=15,"quinze ",AA58))))))</f>
        <v/>
      </c>
    </row>
    <row r="49" spans="27:27" ht="12.75" customHeight="1">
      <c r="AA49" s="7">
        <f>IF(AA9=11,"",IF(AA9=12,"",IF(AA9=13,"",IF(AA9=14,"",IF(AA9=15,"",IF(AA9=16,"",AA59))))))</f>
        <v/>
      </c>
    </row>
    <row r="50" spans="27:27" ht="12.75" customHeight="1">
      <c r="AA50" s="7">
        <f>IF(AA18=6,"six ",IF(AA18=7,"sept ",IF(AA18=8,"huit ",IF(AA18=9,"neuf ",))))</f>
        <v/>
      </c>
    </row>
    <row r="51" spans="27:27" ht="12.75" customHeight="1">
      <c r="AA51" s="7">
        <f>IF(AA10&gt;0,"cent ", "cents ")</f>
        <v/>
      </c>
    </row>
    <row r="52" spans="27:27" ht="12.75" customHeight="1">
      <c r="AA52" s="7">
        <f>IF(AA10=10,"dix ",IF(AA10=11,"onze ",IF(AA10=12,"douze ",IF(AA10=13,"treize ",IF(AA10=14,"quatorze ",IF(AA10=15,"quinze ",AA60))))))</f>
        <v/>
      </c>
    </row>
    <row r="53" spans="27:27" ht="12.75" customHeight="1">
      <c r="AA53" s="7">
        <f>IF(AA10=17,"",IF(AA10=18,"",IF(AA10=19,"",AA61)))</f>
        <v/>
      </c>
    </row>
    <row r="54" spans="27:27" ht="12.75" customHeight="1">
      <c r="AA54" s="7">
        <f>IF(AA11=10,"dix ",IF(AA11=11,"onze ",IF(AA11=12,"douze ",IF(AA11=13,"treize ",IF(AA11=14,"quatorze ",IF(AA11=15,"quinze ",AA62))))))</f>
        <v/>
      </c>
    </row>
    <row r="55" spans="27:27" ht="12.75" customHeight="1">
      <c r="AA55" s="7">
        <f>IF(AA11=17,"",IF(AA11=18,"",IF(AA11=19,"",AA63)))</f>
        <v/>
      </c>
    </row>
    <row r="56" spans="27:27" ht="12.75" customHeight="1">
      <c r="AA56" s="7">
        <f>IF(AA7=16,"seize ",IF(AA7=17,"dix-sept ",IF(AA7=18,"dix-huit ",IF(AA7=19,"dix-neuf ",AA64))))</f>
        <v/>
      </c>
    </row>
    <row r="57" spans="27:27" ht="12.75" customHeight="1">
      <c r="AA57" s="7">
        <f>IF(AA7=21,"et un ",IF(AA7=31,"et un ",IF(AA7=41,"et un ",IF(AA7=51,"et un ",IF(AA7=61,"et un ",AA65)))))</f>
        <v/>
      </c>
    </row>
    <row r="58" spans="27:27" ht="12.75" customHeight="1">
      <c r="AA58" s="7">
        <f>IF(AA9=16,"seize ",IF(AA9=17,"dix-sept ",IF(AA9=18,"dix-huit ",IF(AA9=19,"dix-neuf ",AA66))))</f>
        <v/>
      </c>
    </row>
    <row r="59" spans="27:27" ht="12.75" customHeight="1">
      <c r="AA59" s="7">
        <f>IF(AA9=17,"",IF(AA9=18,"",IF(AA9=19,"",AA67)))</f>
        <v/>
      </c>
    </row>
    <row r="60" spans="27:27" ht="12.75" customHeight="1">
      <c r="AA60" s="7">
        <f>IF(AA10=16,"seize ",IF(AA10=17,"dix-sept ",IF(AA10=18,"dix-huit ",IF(AA10=19,"dix-neuf ",AA68))))</f>
        <v/>
      </c>
    </row>
    <row r="61" spans="27:27" ht="12.75" customHeight="1">
      <c r="AA61" s="7">
        <f>IF(AA10=21,"et un ",IF(AA10=31,"et un ",IF(AA10=41,"et un ",IF(AA10=51,"et un ",IF(AA10=61,"et un ",AA69)))))</f>
        <v/>
      </c>
    </row>
    <row r="62" spans="27:27" ht="12.75" customHeight="1">
      <c r="AA62" s="7">
        <f>IF(AA11=16,"seize ",IF(AA11=17,"dix-sept ",IF(AA11=18,"dix-huit ",IF(AA11=19,"dix-neuf ",AA70))))</f>
        <v/>
      </c>
    </row>
    <row r="63" spans="27:27" ht="12.75" customHeight="1">
      <c r="AA63" s="7">
        <f>IF(AA11=21,"et un ",IF(AA11=31,"et un ",IF(AA11=41,"et un ",IF(AA11=51,"et un ",IF(AA11=61,"et un ",AA71)))))</f>
        <v/>
      </c>
    </row>
    <row r="64" spans="27:27" ht="12.75" customHeight="1">
      <c r="AA64" s="7">
        <f>IF(AA7=70,"soixante-dix ",IF(AA7=71,"soixante et onze ",IF(AA7=72,"soixante-douze ",IF(AA7=73,"soixante-treize ",IF(AA7=74,"soixante-quatorze ",IF(AA7=75,"soixante-quinze ",AA72))))))</f>
        <v/>
      </c>
    </row>
    <row r="65" spans="27:27" ht="12.75" customHeight="1">
      <c r="AA65" s="7">
        <f>IF(AA13=9,"",IF(AA13=7,"",IF(AA14=0,"",IF(AA14=1,"un ",IF(AA14=2,"deux ",IF(AA14=3,"trois ",IF(AA14=4,"quatre ",IF(AA14=5,"cinq ",AA73))))))))</f>
        <v/>
      </c>
    </row>
    <row r="66" spans="27:27" ht="12.75" customHeight="1">
      <c r="AA66" s="7">
        <f>IF(AA9=70,"soixante-dix ",IF(AA9=71,"soixante et onze ",IF(AA9=72,"soixante-douze ",IF(AA9=73,"soixante-treize ",IF(AA9=74,"soixante-quatorze ",IF(AA9=75,"soixante-quinze ",AA74))))))</f>
        <v/>
      </c>
    </row>
    <row r="67" spans="27:27" ht="12.75" customHeight="1">
      <c r="AA67" s="7">
        <f>IF(AA9=21,"et un ",IF(AA9=31,"et un ",IF(AA9=41,"et un ",IF(AA9=51,"et un ",IF(AA9=61,"et un ",AA75)))))</f>
        <v/>
      </c>
    </row>
    <row r="68" spans="27:27" ht="12.75" customHeight="1">
      <c r="AA68" s="7">
        <f>IF(AA10=70,"soixante-dix ",IF(AA10=71,"soixante et onze ",IF(AA10=72,"soixante-douze ",IF(AA10=73,"soixante-treize ",IF(AA10=74,"soixante-quatorze ",IF(AA10=75,"soixante-quinze ",AA76))))))</f>
        <v/>
      </c>
    </row>
    <row r="69" spans="27:27" ht="12.75" customHeight="1">
      <c r="AA69" s="7">
        <f>IF(AA19=9,"",IF(AA19=7,"",IF(AA20=0,"",IF(AA20=1,"un ",IF(AA20=2,"deux ",IF(AA20=3,"trois ",IF(AA20=4,"quatre ",IF(AA20=5,"cinq ",AA77))))))))</f>
        <v/>
      </c>
    </row>
    <row r="70" spans="27:27" ht="12.75" customHeight="1">
      <c r="AA70" s="7">
        <f>IF(AA11=70,"soixante-dix ",IF(AA11=71,"soixante et onze ",IF(AA11=72,"soixante-douze ",IF(AA11=73,"soixante-treize ",IF(AA11=74,"soixante-quatorze ",IF(AA11=75,"soixante-quinze ",AA78))))))</f>
        <v/>
      </c>
    </row>
    <row r="71" spans="27:27" ht="12.75" customHeight="1">
      <c r="AA71" s="7">
        <f>IF(AA21=9,"",IF(AA21=7,"",IF(AA22=0,"",IF(AA22=1,"un ",IF(AA22=2,"deux ",IF(AA22=3,"trois ",IF(AA22=4,"quatre ",IF(AA22=5,"cinq ",AA79))))))))</f>
        <v/>
      </c>
    </row>
    <row r="72" spans="27:27" ht="12.75" customHeight="1">
      <c r="AA72" s="7">
        <f>IF(AA7=76,"soixante-seize ",IF(AA7=77,"soixante-dix-sept ",IF(AA7=78,"soixante-dix-huit ",IF(AA7=79,"soixante-dix-neuf ",AA80))))</f>
        <v/>
      </c>
    </row>
    <row r="73" spans="27:27" ht="12.75" customHeight="1">
      <c r="AA73" s="7">
        <f>IF(AA13=9,"",IF(AA14=6,"six ",IF(AA14=7,"sept ",IF(AA14=8,"huit ",IF(AA14=9,"neuf ",)))))</f>
        <v/>
      </c>
    </row>
    <row r="74" spans="27:27" ht="12.75" customHeight="1">
      <c r="AA74" s="7">
        <f>IF(AA9=76,"soixante-seize ",IF(AA9=77,"soixante-dix-sept ",IF(AA9=78,"soixante-dix-huit ",IF(AA9=79,"soixante-dix-neuf ",AA81))))</f>
        <v/>
      </c>
    </row>
    <row r="75" spans="27:27" ht="12.75" customHeight="1">
      <c r="AA75" s="7">
        <f>IF(AA16=9,"",IF(AA16=7,"",IF(AA17=0,"",IF(AA17=1,"un ",IF(AA17=2,"deux ",IF(AA17=3,"trois ",IF(AA17=4,"quatre ",IF(AA17=5,"cinq ",AA82))))))))</f>
        <v/>
      </c>
    </row>
    <row r="76" spans="27:27" ht="12.75" customHeight="1">
      <c r="AA76" s="7">
        <f>IF(AA10=76,"soixante-seize ",IF(AA10=77,"soixante-dix-sept ",IF(AA10=78,"soixante-dix-huit ",IF(AA10=79,"soixante-dix-neuf ",AA83))))</f>
        <v/>
      </c>
    </row>
    <row r="77" spans="27:27" ht="12.75" customHeight="1">
      <c r="AA77" s="7">
        <f>IF(AA19=9,"",IF(AA20=6,"six ",IF(AA20=7,"sept ",IF(AA20=8,"huit ",IF(AA20=9,"neuf ",)))))</f>
        <v/>
      </c>
    </row>
    <row r="78" spans="27:27" ht="12.75" customHeight="1">
      <c r="AA78" s="7">
        <f>IF(AA11=76,"soixante-seize ",IF(AA11=77,"soixante-dix-sept ",IF(AA11=78,"soixante-dix-huit ",IF(AA11=79,"soixante-dix-neuf ",AA84))))</f>
        <v/>
      </c>
    </row>
    <row r="79" spans="27:27" ht="12.75" customHeight="1">
      <c r="AA79" s="7">
        <f>IF(AA21=9,"",IF(AA22=6,"six ",IF(AA22=7,"sept ",IF(AA22=8,"huit ",IF(AA22=9,"neuf ",)))))</f>
        <v/>
      </c>
    </row>
    <row r="80" spans="27:27" ht="12.75" customHeight="1">
      <c r="AA80" s="7">
        <f>IF(AA7=90,"quatre-vingt-dix ",IF(AA7=91,"quatre-vingt-onze ",IF(AA7=92,"quatre-vingt-douze ",IF(AA7=93,"quatre-vingt-treize ",IF(AA7=94,"quatre-vingt-quatorze ",IF(AA7=95,"quatre-vingt-quinze ",AA85))))))</f>
        <v/>
      </c>
    </row>
    <row r="81" spans="27:27" ht="12.75" customHeight="1">
      <c r="AA81" s="7">
        <f>IF(AA9=90,"quatre-vingt-dix ",IF(AA9=91,"quatre-vingt-onze ",IF(AA9=92,"quatre-vingt-douze ",IF(AA9=93,"quatre-vingt-treize ",IF(AA9=94,"quatre-vingt-quatorze ",IF(AA9=95,"quatre-vingt-quinze ",AA86))))))</f>
        <v/>
      </c>
    </row>
    <row r="82" spans="27:27" ht="12.75" customHeight="1">
      <c r="AA82" s="7">
        <f>IF(AA16=9,"",IF(AA17=6,"six ",IF(AA17=7,"sept ",IF(AA17=8,"huit ",IF(AA17=9,"neuf ",)))))</f>
        <v/>
      </c>
    </row>
    <row r="83" spans="27:27" ht="12.75" customHeight="1">
      <c r="AA83" s="7">
        <f>IF(AA10=90,"quatre-vingt-dix ",IF(AA10=91,"quatre-vingt-onze ",IF(AA10=92,"quatre-vingt-douze ",IF(AA10=93,"quatre-vingt-treize ",IF(AA10=94,"quatre-vingt-quatorze ",IF(AA10=95,"quatre-vingt-quinze ",AA87))))))</f>
        <v/>
      </c>
    </row>
    <row r="84" spans="27:27" ht="12.75" customHeight="1">
      <c r="AA84" s="7">
        <f>IF(AA11=90,"quatre-vingt-dix ",IF(AA11=91,"quatre-vingt-onze ",IF(AA11=92,"quatre-vingt-douze ",IF(AA11=93,"quatre-vingt-treize ",IF(AA11=94,"quatre-vingt-quatorze ",IF(AA11=95,"quatre-vingt-quinze ",AA88))))))</f>
        <v/>
      </c>
    </row>
    <row r="85" spans="27:27" ht="12.75" customHeight="1">
      <c r="AA85" s="7">
        <f>IF(AA7=96,"quatre-vingt-seize ",IF(AA7=97,"quatre-vingt-dix-sept ",IF(AA7=98,"quatre-vingt-dix-huit ",IF(AA7=99,"quatre-vingt-dix-neuf ",AA89))))</f>
        <v/>
      </c>
    </row>
    <row r="86" spans="27:27" ht="12.75" customHeight="1">
      <c r="AA86" s="7">
        <f>IF(AA9=96,"quatre-vingt-seize ",IF(AA9=97,"quatre-vingt-dix-sept ",IF(AA9=98,"quatre-vingt-dix-huit ",IF(AA9=99,"quatre-vingt-dix-neuf ",AA90))))</f>
        <v/>
      </c>
    </row>
    <row r="87" spans="27:27" ht="12.75" customHeight="1">
      <c r="AA87" s="7">
        <f>IF(AA10=96,"quatre-vingt-seize ",IF(AA10=97,"quatre-vingt-dix-sept ",IF(AA10=98,"quatre-vingt-dix-huit ",IF(AA10=99,"quatre-vingt-dix-neuf ",AA91))))</f>
        <v/>
      </c>
    </row>
    <row r="88" spans="27:27" ht="12.75" customHeight="1">
      <c r="AA88" s="7">
        <f>IF(AA11=96,"quatre-vingt-seize ",IF(AA11=97,"quatre-vingt-dix-sept ",IF(AA11=98,"quatre-vingt-dix-huit ",IF(AA11=99,"quatre-vingt-dix-neuf ",AA92))))</f>
        <v/>
      </c>
    </row>
    <row r="89" spans="27:27" ht="12.75" customHeight="1">
      <c r="AA89" s="7">
        <f>IF(AA13=2,"vingt ",IF(AA13=3,"trente ",IF(AA13=4,"quarante ",IF(AA13=5,"cinquante ",AA93))))</f>
        <v/>
      </c>
    </row>
    <row r="90" spans="27:27" ht="12.75" customHeight="1">
      <c r="AA90" s="7">
        <f>IF(AA16=2,"vingt ",IF(AA16=3,"trente ",IF(AA16=4,"quarante ",IF(AA16=5,"cinquante ",AA94))))</f>
        <v/>
      </c>
    </row>
    <row r="91" spans="27:27" ht="12.75" customHeight="1">
      <c r="AA91" s="7">
        <f>IF(AA19=2,"vingt ",IF(AA19=3,"trente ",IF(AA19=4,"quarante ",IF(AA19=5,"cinquante ",AA95))))</f>
        <v/>
      </c>
    </row>
    <row r="92" spans="27:27" ht="12.75" customHeight="1">
      <c r="AA92" s="7">
        <f>IF(AA21=2,"vingt ",IF(AA21=3,"trente ",IF(AA21=4,"quarante ",IF(AA21=5,"cinquante ",AA96))))</f>
        <v/>
      </c>
    </row>
    <row r="93" spans="27:27" ht="12.75" customHeight="1">
      <c r="AA93" s="7">
        <f>IF(AA13=6,"soixante ",IF(AA7=80,"quatre-vingts ",IF(AA13=8,"quatre-vingt-","")))</f>
        <v/>
      </c>
    </row>
    <row r="94" spans="27:27" ht="12.75" customHeight="1">
      <c r="AA94" s="7">
        <f>IF(AA16=6,"soixante ",IF(AA9=80,"quatre-vingts ",IF(AA16=8,"quatre-vingt-","")))</f>
        <v/>
      </c>
    </row>
    <row r="95" spans="27:27" ht="12.75" customHeight="1">
      <c r="AA95" s="7">
        <f>IF(AA19=6,"soixante ",IF(AA10=80,"quatre-vingts ",IF(AA19=8,"quatre-vingt-","")))</f>
        <v/>
      </c>
    </row>
    <row r="96" spans="27:27" ht="12.75" customHeight="1">
      <c r="AA96" s="7">
        <f>IF(AA21=6,"soixante ",IF(AA11=80,"quatre-vingts ",IF(AA21=8,"quatre-vingt-","")))</f>
        <v/>
      </c>
    </row>
    <row r="97" spans="27:27" ht="12.75" customHeight="1">
      <c r="AA97" s="7">
        <f>0</f>
        <v/>
      </c>
    </row>
    <row r="98" spans="27:27" ht="12.75" customHeight="1">
      <c r="AA98" s="7">
        <f>(AA23&amp;AA24&amp;AA25&amp;AA26&amp;AA27&amp;AA28&amp;AA29&amp;AA30&amp;AA31&amp;AA32&amp;AA33&amp;AA34&amp;AA35&amp;AA36&amp;AA37&amp;AA38&amp;AA39&amp;AA40&amp;AA41)</f>
        <v/>
      </c>
    </row>
  </sheetData>
  <sheetProtection password="E95E" sheet="1" objects="1" selectLockedCells="1"/>
  <mergeCells count="6">
    <mergeCell ref="C3:J3"/>
    <mergeCell ref="C5:J5"/>
    <mergeCell ref="C11:J11"/>
    <mergeCell ref="C24:J24"/>
    <mergeCell ref="C26:J26"/>
    <mergeCell ref="C28:J28"/>
  </mergeCells>
  <pageMargins left="0.7" right="0.7" top="0.75" bottom="0.75" header="0.3" footer="0.3"/>
</worksheet>
</file>

<file path=xl/worksheets/sheet4.xml><?xml version="1.0" encoding="utf-8"?>
<worksheet xmlns="http://schemas.openxmlformats.org/spreadsheetml/2006/main" xmlns:r="http://schemas.openxmlformats.org/officeDocument/2006/relationships">
  <sheetPr>
    <outlinePr summaryBelow="0" summaryRight="0"/>
  </sheetPr>
  <dimension ref="A1:C12"/>
  <sheetViews>
    <sheetView workbookViewId="0"/>
  </sheetViews>
  <sheetFormatPr defaultRowHeight="15"/>
  <cols>
    <col min="1" max="1" width="24.7109375" customWidth="1"/>
  </cols>
  <sheetData>
    <row r="1" spans="1:3">
      <c r="A1" s="7" t="s">
        <v>972</v>
      </c>
      <c r="B1" s="7" t="s">
        <v>973</v>
      </c>
    </row>
    <row r="2" spans="1:3">
      <c r="A2" s="7" t="s">
        <v>974</v>
      </c>
      <c r="B2" s="7" t="s">
        <v>964</v>
      </c>
    </row>
    <row r="3" spans="1:3">
      <c r="A3" s="7" t="s">
        <v>975</v>
      </c>
      <c r="B3" s="7">
        <v>1</v>
      </c>
    </row>
    <row r="4" spans="1:3">
      <c r="A4" s="7" t="s">
        <v>976</v>
      </c>
      <c r="B4" s="7">
        <v>0</v>
      </c>
    </row>
    <row r="5" spans="1:3">
      <c r="A5" s="7" t="s">
        <v>977</v>
      </c>
      <c r="B5" s="7">
        <v>0</v>
      </c>
    </row>
    <row r="6" spans="1:3">
      <c r="A6" s="7" t="s">
        <v>978</v>
      </c>
      <c r="B6" s="7">
        <v>1</v>
      </c>
    </row>
    <row r="7" spans="1:3">
      <c r="A7" s="7" t="s">
        <v>979</v>
      </c>
      <c r="B7" s="7">
        <v>1</v>
      </c>
    </row>
    <row r="8" spans="1:3">
      <c r="A8" s="7" t="s">
        <v>980</v>
      </c>
      <c r="B8" s="7">
        <v>0</v>
      </c>
    </row>
    <row r="9" spans="1:3">
      <c r="A9" s="7" t="s">
        <v>981</v>
      </c>
      <c r="B9" s="7">
        <v>0</v>
      </c>
    </row>
    <row r="10" spans="1:3">
      <c r="A10" s="7" t="s">
        <v>982</v>
      </c>
      <c r="C10" s="7" t="s">
        <v>983</v>
      </c>
    </row>
    <row r="11" spans="1:3">
      <c r="A11" s="7" t="s">
        <v>984</v>
      </c>
      <c r="B11" s="7">
        <v>0</v>
      </c>
    </row>
    <row r="12" spans="1:3">
      <c r="A12" s="7" t="s">
        <v>985</v>
      </c>
      <c r="B12" s="7" t="s">
        <v>986</v>
      </c>
    </row>
  </sheetData>
  <sheetProtection password="E95E" sheet="1" objects="1" selectLockedCells="1"/>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rgb="FFFF9900"/>
    <outlinePr summaryBelow="0" summaryRight="0"/>
    <pageSetUpPr fitToPage="1"/>
  </sheetPr>
  <dimension ref="A2:J28"/>
  <sheetViews>
    <sheetView showGridLines="0" workbookViewId="0">
      <selection activeCell="C4" sqref="C4:J4"/>
    </sheetView>
  </sheetViews>
  <sheetFormatPr defaultRowHeight="12.75" customHeight="1"/>
  <cols>
    <col min="1" max="1" width="6.7109375" customWidth="1"/>
    <col min="2" max="2" width="35" customWidth="1"/>
    <col min="3" max="10" width="11.42578125" customWidth="1"/>
  </cols>
  <sheetData>
    <row r="2" spans="1:10" ht="12.75" customHeight="1">
      <c r="B2" s="101" t="s">
        <v>987</v>
      </c>
      <c r="C2" s="101"/>
      <c r="D2" s="101"/>
      <c r="E2" s="101"/>
      <c r="F2" s="101"/>
      <c r="G2" s="101"/>
      <c r="H2" s="101"/>
      <c r="I2" s="101"/>
      <c r="J2" s="101"/>
    </row>
    <row r="4" spans="1:10" ht="12.75" customHeight="1">
      <c r="A4" s="95" t="s">
        <v>938</v>
      </c>
      <c r="B4" s="92" t="s">
        <v>988</v>
      </c>
      <c r="C4" s="102"/>
      <c r="D4" s="102"/>
      <c r="E4" s="102"/>
      <c r="F4" s="102"/>
      <c r="G4" s="102"/>
      <c r="H4" s="102"/>
      <c r="I4" s="102"/>
      <c r="J4" s="102"/>
    </row>
    <row r="6" spans="1:10" ht="12.75" customHeight="1">
      <c r="A6" s="95" t="s">
        <v>940</v>
      </c>
      <c r="B6" s="92" t="s">
        <v>989</v>
      </c>
      <c r="C6" s="102"/>
      <c r="D6" s="102"/>
      <c r="E6" s="102"/>
      <c r="F6" s="102"/>
      <c r="G6" s="102"/>
      <c r="H6" s="102"/>
      <c r="I6" s="102"/>
      <c r="J6" s="102"/>
    </row>
    <row r="8" spans="1:10" ht="12.75" customHeight="1">
      <c r="A8" s="95" t="s">
        <v>950</v>
      </c>
      <c r="B8" s="92" t="s">
        <v>990</v>
      </c>
      <c r="C8" s="102"/>
      <c r="D8" s="102"/>
      <c r="E8" s="102"/>
      <c r="F8" s="102"/>
      <c r="G8" s="102"/>
      <c r="H8" s="102"/>
      <c r="I8" s="102"/>
      <c r="J8" s="102"/>
    </row>
    <row r="10" spans="1:10" ht="12.75" customHeight="1">
      <c r="A10" s="95" t="s">
        <v>952</v>
      </c>
      <c r="B10" s="92" t="s">
        <v>991</v>
      </c>
      <c r="C10" s="103"/>
      <c r="D10" s="103"/>
      <c r="E10" s="103"/>
      <c r="F10" s="103"/>
      <c r="G10" s="103"/>
      <c r="H10" s="103"/>
      <c r="I10" s="103"/>
      <c r="J10" s="103"/>
    </row>
    <row r="12" spans="1:10" ht="12.75" customHeight="1">
      <c r="A12" s="95" t="s">
        <v>942</v>
      </c>
      <c r="B12" s="92" t="s">
        <v>992</v>
      </c>
      <c r="C12" s="102"/>
      <c r="D12" s="102"/>
      <c r="E12" s="102"/>
      <c r="F12" s="102"/>
      <c r="G12" s="102"/>
      <c r="H12" s="102"/>
      <c r="I12" s="102"/>
      <c r="J12" s="102"/>
    </row>
    <row r="14" spans="1:10" ht="12.75" customHeight="1">
      <c r="A14" s="95" t="s">
        <v>954</v>
      </c>
      <c r="B14" s="92" t="s">
        <v>993</v>
      </c>
      <c r="C14" s="102"/>
      <c r="D14" s="102"/>
      <c r="E14" s="102"/>
      <c r="F14" s="102"/>
      <c r="G14" s="102"/>
      <c r="H14" s="102"/>
      <c r="I14" s="102"/>
      <c r="J14" s="102"/>
    </row>
    <row r="16" spans="1:10" ht="12.75" customHeight="1">
      <c r="A16" s="95" t="s">
        <v>956</v>
      </c>
      <c r="B16" s="92" t="s">
        <v>994</v>
      </c>
      <c r="C16" s="102"/>
      <c r="D16" s="102"/>
      <c r="E16" s="102"/>
      <c r="F16" s="102"/>
      <c r="G16" s="102"/>
      <c r="H16" s="102"/>
      <c r="I16" s="102"/>
      <c r="J16" s="102"/>
    </row>
    <row r="18" spans="1:10" ht="12.75" customHeight="1">
      <c r="A18" s="95" t="s">
        <v>958</v>
      </c>
      <c r="B18" s="92" t="s">
        <v>995</v>
      </c>
      <c r="C18" s="104"/>
      <c r="D18" s="104"/>
      <c r="E18" s="104"/>
      <c r="F18" s="104"/>
      <c r="G18" s="104"/>
      <c r="H18" s="104"/>
      <c r="I18" s="104"/>
      <c r="J18" s="104"/>
    </row>
    <row r="20" spans="1:10" ht="12.75" customHeight="1">
      <c r="A20" s="95" t="s">
        <v>996</v>
      </c>
      <c r="B20" s="92" t="s">
        <v>997</v>
      </c>
      <c r="C20" s="104"/>
      <c r="D20" s="104"/>
      <c r="E20" s="104"/>
      <c r="F20" s="104"/>
      <c r="G20" s="104"/>
      <c r="H20" s="104"/>
      <c r="I20" s="104"/>
      <c r="J20" s="104"/>
    </row>
    <row r="22" spans="1:10" ht="12.75" customHeight="1">
      <c r="A22" s="95" t="s">
        <v>944</v>
      </c>
      <c r="B22" s="92" t="s">
        <v>998</v>
      </c>
      <c r="C22" s="104"/>
      <c r="D22" s="104"/>
      <c r="E22" s="104"/>
      <c r="F22" s="104"/>
      <c r="G22" s="104"/>
      <c r="H22" s="104"/>
      <c r="I22" s="104"/>
      <c r="J22" s="104"/>
    </row>
    <row r="24" spans="1:10" ht="12.75" customHeight="1">
      <c r="A24" s="95" t="s">
        <v>946</v>
      </c>
      <c r="B24" s="92" t="s">
        <v>999</v>
      </c>
      <c r="C24" s="102"/>
      <c r="D24" s="102"/>
      <c r="E24" s="102"/>
      <c r="F24" s="102"/>
      <c r="G24" s="102"/>
      <c r="H24" s="102"/>
      <c r="I24" s="102"/>
      <c r="J24" s="102"/>
    </row>
    <row r="28" spans="1:10" ht="60" customHeight="1">
      <c r="A28" s="95" t="s">
        <v>948</v>
      </c>
      <c r="B28" s="92" t="s">
        <v>1000</v>
      </c>
      <c r="C28" s="102"/>
      <c r="D28" s="102"/>
      <c r="E28" s="102"/>
      <c r="F28" s="102"/>
      <c r="G28" s="102"/>
      <c r="H28" s="102"/>
      <c r="I28" s="102"/>
      <c r="J28" s="102"/>
    </row>
  </sheetData>
  <sheetProtection password="E95E" sheet="1" objects="1" selectLockedCells="1"/>
  <mergeCells count="13">
    <mergeCell ref="B2:J2"/>
    <mergeCell ref="C4:J4"/>
    <mergeCell ref="C6:J6"/>
    <mergeCell ref="C8:J8"/>
    <mergeCell ref="C10:J10"/>
    <mergeCell ref="C12:J12"/>
    <mergeCell ref="C14:J14"/>
    <mergeCell ref="C16:J16"/>
    <mergeCell ref="C18:J18"/>
    <mergeCell ref="C20:J20"/>
    <mergeCell ref="C22:J22"/>
    <mergeCell ref="C24:J24"/>
    <mergeCell ref="C28:J28"/>
  </mergeCells>
  <pageMargins left="0.70866141732283" right="0.70866141732283" top="0.74803149606299" bottom="0.74803149606299" header="0.31496062992126" footer="0.31496062992126"/>
  <pageSetup paperSize="9" fitToHeight="0" orientation="landscape"/>
  <headerFooter/>
</worksheet>
</file>

<file path=xl/worksheets/sheet6.xml><?xml version="1.0" encoding="utf-8"?>
<worksheet xmlns="http://schemas.openxmlformats.org/spreadsheetml/2006/main" xmlns:r="http://schemas.openxmlformats.org/officeDocument/2006/relationships">
  <sheetPr>
    <tabColor rgb="FF009BFF"/>
    <outlinePr summaryBelow="0" summaryRight="0"/>
    <pageSetUpPr fitToPage="1"/>
  </sheetPr>
  <dimension ref="A2:F54"/>
  <sheetViews>
    <sheetView showGridLines="0" workbookViewId="0">
      <selection activeCell="B6" sqref="B6"/>
    </sheetView>
  </sheetViews>
  <sheetFormatPr defaultRowHeight="12.75" customHeight="1"/>
  <cols>
    <col min="1" max="1" width="6.7109375" customWidth="1"/>
    <col min="2" max="2" width="68.140625" customWidth="1"/>
    <col min="3" max="6" width="15.5703125" customWidth="1"/>
  </cols>
  <sheetData>
    <row r="2" spans="2:6" ht="16.2" customHeight="1">
      <c r="B2" s="105" t="s">
        <v>1001</v>
      </c>
      <c r="C2" s="105"/>
      <c r="D2" s="105"/>
      <c r="E2" s="105"/>
      <c r="F2" s="105"/>
    </row>
    <row r="4" spans="2:6" ht="12.75" customHeight="1">
      <c r="B4" s="106" t="s">
        <v>1002</v>
      </c>
      <c r="C4" s="106" t="s">
        <v>1003</v>
      </c>
      <c r="D4" s="106" t="s">
        <v>1004</v>
      </c>
      <c r="E4" s="106" t="s">
        <v>1005</v>
      </c>
      <c r="F4" s="106" t="s">
        <v>1006</v>
      </c>
    </row>
    <row r="6" spans="2:6" ht="12.75" customHeight="1">
      <c r="B6" s="107"/>
      <c r="C6" s="108"/>
      <c r="D6" s="109"/>
      <c r="E6" s="110"/>
      <c r="F6" s="111">
        <f>IF(AND(E6= "",D6= ""), "", ROUND(ROUND(E6, 2) * ROUND(D6, 3), 2))</f>
        <v/>
      </c>
    </row>
    <row r="8" spans="2:6" ht="12.75" customHeight="1">
      <c r="B8" s="107"/>
      <c r="C8" s="108"/>
      <c r="D8" s="109"/>
      <c r="E8" s="110"/>
      <c r="F8" s="111">
        <f>IF(AND(E8= "",D8= ""), "", ROUND(ROUND(E8, 2) * ROUND(D8, 3), 2))</f>
        <v/>
      </c>
    </row>
    <row r="10" spans="2:6" ht="12.75" customHeight="1">
      <c r="B10" s="107"/>
      <c r="C10" s="108"/>
      <c r="D10" s="109"/>
      <c r="E10" s="110"/>
      <c r="F10" s="111">
        <f>IF(AND(E10= "",D10= ""), "", ROUND(ROUND(E10, 2) * ROUND(D10, 3), 2))</f>
        <v/>
      </c>
    </row>
    <row r="12" spans="2:6" ht="12.75" customHeight="1">
      <c r="B12" s="107"/>
      <c r="C12" s="108"/>
      <c r="D12" s="109"/>
      <c r="E12" s="110"/>
      <c r="F12" s="111">
        <f>IF(AND(E12= "",D12= ""), "", ROUND(ROUND(E12, 2) * ROUND(D12, 3), 2))</f>
        <v/>
      </c>
    </row>
    <row r="14" spans="2:6" ht="12.75" customHeight="1">
      <c r="B14" s="107"/>
      <c r="C14" s="108"/>
      <c r="D14" s="109"/>
      <c r="E14" s="110"/>
      <c r="F14" s="111">
        <f>IF(AND(E14= "",D14= ""), "", ROUND(ROUND(E14, 2) * ROUND(D14, 3), 2))</f>
        <v/>
      </c>
    </row>
    <row r="16" spans="2:6" ht="12.75" customHeight="1">
      <c r="B16" s="107"/>
      <c r="C16" s="108"/>
      <c r="D16" s="109"/>
      <c r="E16" s="110"/>
      <c r="F16" s="111">
        <f>IF(AND(E16= "",D16= ""), "", ROUND(ROUND(E16, 2) * ROUND(D16, 3), 2))</f>
        <v/>
      </c>
    </row>
    <row r="18" spans="2:6" ht="12.75" customHeight="1">
      <c r="B18" s="107"/>
      <c r="C18" s="108"/>
      <c r="D18" s="109"/>
      <c r="E18" s="110"/>
      <c r="F18" s="111">
        <f>IF(AND(E18= "",D18= ""), "", ROUND(ROUND(E18, 2) * ROUND(D18, 3), 2))</f>
        <v/>
      </c>
    </row>
    <row r="20" spans="2:6" ht="12.75" customHeight="1">
      <c r="B20" s="107"/>
      <c r="C20" s="108"/>
      <c r="D20" s="109"/>
      <c r="E20" s="110"/>
      <c r="F20" s="111">
        <f>IF(AND(E20= "",D20= ""), "", ROUND(ROUND(E20, 2) * ROUND(D20, 3), 2))</f>
        <v/>
      </c>
    </row>
    <row r="22" spans="2:6" ht="12.75" customHeight="1">
      <c r="B22" s="107"/>
      <c r="C22" s="108"/>
      <c r="D22" s="109"/>
      <c r="E22" s="110"/>
      <c r="F22" s="111">
        <f>IF(AND(E22= "",D22= ""), "", ROUND(ROUND(E22, 2) * ROUND(D22, 3), 2))</f>
        <v/>
      </c>
    </row>
    <row r="24" spans="2:6" ht="12.75" customHeight="1">
      <c r="B24" s="107"/>
      <c r="C24" s="108"/>
      <c r="D24" s="109"/>
      <c r="E24" s="110"/>
      <c r="F24" s="111">
        <f>IF(AND(E24= "",D24= ""), "", ROUND(ROUND(E24, 2) * ROUND(D24, 3), 2))</f>
        <v/>
      </c>
    </row>
    <row r="26" spans="2:6" ht="12.75" customHeight="1">
      <c r="B26" s="107"/>
      <c r="C26" s="108"/>
      <c r="D26" s="109"/>
      <c r="E26" s="110"/>
      <c r="F26" s="111">
        <f>IF(AND(E26= "",D26= ""), "", ROUND(ROUND(E26, 2) * ROUND(D26, 3), 2))</f>
        <v/>
      </c>
    </row>
    <row r="28" spans="2:6" ht="12.75" customHeight="1">
      <c r="B28" s="107"/>
      <c r="C28" s="108"/>
      <c r="D28" s="109"/>
      <c r="E28" s="110"/>
      <c r="F28" s="111">
        <f>IF(AND(E28= "",D28= ""), "", ROUND(ROUND(E28, 2) * ROUND(D28, 3), 2))</f>
        <v/>
      </c>
    </row>
    <row r="30" spans="2:6" ht="12.75" customHeight="1">
      <c r="B30" s="107"/>
      <c r="C30" s="108"/>
      <c r="D30" s="109"/>
      <c r="E30" s="110"/>
      <c r="F30" s="111">
        <f>IF(AND(E30= "",D30= ""), "", ROUND(ROUND(E30, 2) * ROUND(D30, 3), 2))</f>
        <v/>
      </c>
    </row>
    <row r="32" spans="2:6" ht="12.75" customHeight="1">
      <c r="B32" s="107"/>
      <c r="C32" s="108"/>
      <c r="D32" s="109"/>
      <c r="E32" s="110"/>
      <c r="F32" s="111">
        <f>IF(AND(E32= "",D32= ""), "", ROUND(ROUND(E32, 2) * ROUND(D32, 3), 2))</f>
        <v/>
      </c>
    </row>
    <row r="34" spans="2:6" ht="12.75" customHeight="1">
      <c r="B34" s="107"/>
      <c r="C34" s="108"/>
      <c r="D34" s="109"/>
      <c r="E34" s="110"/>
      <c r="F34" s="111">
        <f>IF(AND(E34= "",D34= ""), "", ROUND(ROUND(E34, 2) * ROUND(D34, 3), 2))</f>
        <v/>
      </c>
    </row>
    <row r="36" spans="2:6" ht="12.75" customHeight="1">
      <c r="B36" s="107"/>
      <c r="C36" s="108"/>
      <c r="D36" s="109"/>
      <c r="E36" s="110"/>
      <c r="F36" s="111">
        <f>IF(AND(E36= "",D36= ""), "", ROUND(ROUND(E36, 2) * ROUND(D36, 3), 2))</f>
        <v/>
      </c>
    </row>
    <row r="38" spans="2:6" ht="12.75" customHeight="1">
      <c r="B38" s="107"/>
      <c r="C38" s="108"/>
      <c r="D38" s="109"/>
      <c r="E38" s="110"/>
      <c r="F38" s="111">
        <f>IF(AND(E38= "",D38= ""), "", ROUND(ROUND(E38, 2) * ROUND(D38, 3), 2))</f>
        <v/>
      </c>
    </row>
    <row r="40" spans="2:6" ht="12.75" customHeight="1">
      <c r="B40" s="107"/>
      <c r="C40" s="108"/>
      <c r="D40" s="109"/>
      <c r="E40" s="110"/>
      <c r="F40" s="111">
        <f>IF(AND(E40= "",D40= ""), "", ROUND(ROUND(E40, 2) * ROUND(D40, 3), 2))</f>
        <v/>
      </c>
    </row>
    <row r="42" spans="2:6" ht="12.75" customHeight="1">
      <c r="B42" s="107"/>
      <c r="C42" s="108"/>
      <c r="D42" s="109"/>
      <c r="E42" s="110"/>
      <c r="F42" s="111">
        <f>IF(AND(E42= "",D42= ""), "", ROUND(ROUND(E42, 2) * ROUND(D42, 3), 2))</f>
        <v/>
      </c>
    </row>
    <row r="44" spans="2:6" ht="12.75" customHeight="1">
      <c r="B44" s="107"/>
      <c r="C44" s="108"/>
      <c r="D44" s="109"/>
      <c r="E44" s="110"/>
      <c r="F44" s="111">
        <f>IF(AND(E44= "",D44= ""), "", ROUND(ROUND(E44, 2) * ROUND(D44, 3), 2))</f>
        <v/>
      </c>
    </row>
    <row r="46" spans="2:6" ht="12.75" customHeight="1">
      <c r="B46" s="107"/>
      <c r="C46" s="108"/>
      <c r="D46" s="109"/>
      <c r="E46" s="110"/>
      <c r="F46" s="111">
        <f>IF(AND(E46= "",D46= ""), "", ROUND(ROUND(E46, 2) * ROUND(D46, 3), 2))</f>
        <v/>
      </c>
    </row>
    <row r="48" spans="2:6" ht="12.75" customHeight="1">
      <c r="B48" s="107"/>
      <c r="C48" s="108"/>
      <c r="D48" s="109"/>
      <c r="E48" s="110"/>
      <c r="F48" s="111">
        <f>IF(AND(E48= "",D48= ""), "", ROUND(ROUND(E48, 2) * ROUND(D48, 3), 2))</f>
        <v/>
      </c>
    </row>
    <row r="50" spans="2:6" ht="12.75" customHeight="1">
      <c r="B50" s="107"/>
      <c r="C50" s="108"/>
      <c r="D50" s="109"/>
      <c r="E50" s="110"/>
      <c r="F50" s="111">
        <f>IF(AND(E50= "",D50= ""), "", ROUND(ROUND(E50, 2) * ROUND(D50, 3), 2))</f>
        <v/>
      </c>
    </row>
    <row r="52" spans="2:6" ht="12.75" customHeight="1">
      <c r="B52" s="107"/>
      <c r="C52" s="108"/>
      <c r="D52" s="109"/>
      <c r="E52" s="110"/>
      <c r="F52" s="111">
        <f>IF(AND(E52= "",D52= ""), "", ROUND(ROUND(E52, 2) * ROUND(D52, 3), 2))</f>
        <v/>
      </c>
    </row>
    <row r="54" spans="2:6" ht="12.75" customHeight="1">
      <c r="B54" s="107"/>
      <c r="C54" s="108"/>
      <c r="D54" s="109"/>
      <c r="E54" s="110"/>
      <c r="F54" s="111">
        <f>IF(AND(E54= "",D54= ""), "", ROUND(ROUND(E54, 2) * ROUND(D54, 3), 2))</f>
        <v/>
      </c>
    </row>
  </sheetData>
  <sheetProtection password="E95E" sheet="1" objects="1" selectLockedCells="1"/>
  <mergeCells count="1">
    <mergeCell ref="B2:F2"/>
  </mergeCells>
  <pageMargins left="0.70866141732283" right="0.70866141732283" top="0.74803149606299" bottom="0.74803149606299" header="0.31496062992126" footer="0.31496062992126"/>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28</vt:i4>
      </vt:variant>
    </vt:vector>
  </HeadingPairs>
  <TitlesOfParts>
    <vt:vector size="34" baseType="lpstr">
      <vt:lpstr>Page de garde</vt:lpstr>
      <vt:lpstr>DPGF</vt:lpstr>
      <vt:lpstr>Paramètres</vt:lpstr>
      <vt:lpstr>Version</vt:lpstr>
      <vt:lpstr>Coordonnées Entreprise</vt:lpstr>
      <vt:lpstr>Prestations supplémentaires</vt:lpstr>
      <vt:lpstr>CODELOT</vt:lpstr>
      <vt:lpstr>CPVILLEDOSSIER</vt:lpstr>
      <vt:lpstr>DATEVALEUR</vt:lpstr>
      <vt:lpstr>INDICELOT</vt:lpstr>
      <vt:lpstr>NUMDOSSIER</vt:lpstr>
      <vt:lpstr>OBSERVATIONCONSULTE</vt:lpstr>
      <vt:lpstr>PARCELLEDOSSIER</vt:lpstr>
      <vt:lpstr>PHASELOT</vt:lpstr>
      <vt:lpstr>DPGF!Print_Titles</vt:lpstr>
      <vt:lpstr>RUEDOSSIER</vt:lpstr>
      <vt:lpstr>TAUXTVA1</vt:lpstr>
      <vt:lpstr>TAUXTVA2</vt:lpstr>
      <vt:lpstr>TAUXTVA3</vt:lpstr>
      <vt:lpstr>TAUXTVA4</vt:lpstr>
      <vt:lpstr>TIERSADRSSPOS</vt:lpstr>
      <vt:lpstr>TIERSBTPOS</vt:lpstr>
      <vt:lpstr>TIERSCONTACT</vt:lpstr>
      <vt:lpstr>TIERSCP</vt:lpstr>
      <vt:lpstr>TIERSEMAIL</vt:lpstr>
      <vt:lpstr>TIERSFAX</vt:lpstr>
      <vt:lpstr>TIERSLOCALITE</vt:lpstr>
      <vt:lpstr>TIERSNOM</vt:lpstr>
      <vt:lpstr>TIERSTEL</vt:lpstr>
      <vt:lpstr>TIERSTELP</vt:lpstr>
      <vt:lpstr>TIERSVILLE</vt:lpstr>
      <vt:lpstr>TITREDOC</vt:lpstr>
      <vt:lpstr>TITREDOSSIER</vt:lpstr>
      <vt:lpstr>TITRELOT</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2026-01-19T10:31:25Z</dcterms:created>
  <dcterms:modified xsi:type="dcterms:W3CDTF">2026-01-19T10:31:25Z</dcterms:modified>
</cp:coreProperties>
</file>